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400" windowWidth="15480" windowHeight="10260" tabRatio="63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'1'!$19:$23</definedName>
    <definedName name="_xlnm.Print_Titles" localSheetId="11">'11.2'!$17:$17</definedName>
    <definedName name="_xlnm.Print_Titles" localSheetId="12">'11.3'!$14:$14</definedName>
    <definedName name="_xlnm.Print_Area" localSheetId="0">'1'!$A$1:$W$74</definedName>
    <definedName name="_xlnm.Print_Area" localSheetId="9">'10'!$A$1:$R$76</definedName>
    <definedName name="_xlnm.Print_Area" localSheetId="10">'11.1'!$A$1:$AH$17</definedName>
    <definedName name="_xlnm.Print_Area" localSheetId="11">'11.2'!$A$5:$O$162</definedName>
    <definedName name="_xlnm.Print_Area" localSheetId="12">'11.3'!$A$5:$I$37</definedName>
    <definedName name="_xlnm.Print_Area" localSheetId="14">'13'!$A$1:$K$72</definedName>
    <definedName name="_xlnm.Print_Area" localSheetId="15">'14'!$A$1:$S$73</definedName>
    <definedName name="_xlnm.Print_Area" localSheetId="16">'15'!$A$1:$Y$15</definedName>
    <definedName name="_xlnm.Print_Area" localSheetId="17">'16'!$A$1:$X$15</definedName>
    <definedName name="_xlnm.Print_Area" localSheetId="18">'17'!$A$1:$G$29</definedName>
    <definedName name="_xlnm.Print_Area" localSheetId="19">'18'!$A$1:$F$20</definedName>
    <definedName name="_xlnm.Print_Area" localSheetId="1">'2'!$A$1:$AS$76</definedName>
    <definedName name="_xlnm.Print_Area" localSheetId="3">'4'!$A$1:$AV$78</definedName>
    <definedName name="_xlnm.Print_Area" localSheetId="4">'5'!$A$1:$AL$73</definedName>
    <definedName name="_xlnm.Print_Area" localSheetId="5">'6'!$A$1:$AB$76</definedName>
    <definedName name="_xlnm.Print_Area" localSheetId="6">'7'!$A$1:$AT$74</definedName>
    <definedName name="_xlnm.Print_Area" localSheetId="7">'8'!$A$1:$N$81</definedName>
    <definedName name="_xlnm.Print_Area" localSheetId="8">'9'!$A$1:$F$75</definedName>
  </definedNames>
  <calcPr fullCalcOnLoad="1"/>
</workbook>
</file>

<file path=xl/sharedStrings.xml><?xml version="1.0" encoding="utf-8"?>
<sst xmlns="http://schemas.openxmlformats.org/spreadsheetml/2006/main" count="4084" uniqueCount="715">
  <si>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</si>
  <si>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</si>
  <si>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</si>
  <si>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</si>
  <si>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</si>
  <si>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</si>
  <si>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</si>
  <si>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</si>
  <si>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</si>
  <si>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</si>
  <si>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7.3</t>
  </si>
  <si>
    <t>7.4</t>
  </si>
  <si>
    <t>9.1</t>
  </si>
  <si>
    <t>9.2</t>
  </si>
  <si>
    <t>9.3</t>
  </si>
  <si>
    <t>9.4</t>
  </si>
  <si>
    <t>10.1</t>
  </si>
  <si>
    <t>10.2</t>
  </si>
  <si>
    <t>План
 (Утвержденный план)</t>
  </si>
  <si>
    <t>Факт 
(Предложение по корректировке утвержденного плана)</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</si>
  <si>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</si>
  <si>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</si>
  <si>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</si>
  <si>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</si>
  <si>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</si>
  <si>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</si>
  <si>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</si>
  <si>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</si>
  <si>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</si>
  <si>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</si>
  <si>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</si>
  <si>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</si>
  <si>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</si>
  <si>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</si>
  <si>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</si>
  <si>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</si>
  <si>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</si>
  <si>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</si>
  <si>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</si>
  <si>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</si>
  <si>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</si>
  <si>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</si>
  <si>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</si>
  <si>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</si>
  <si>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</si>
  <si>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</si>
  <si>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</si>
  <si>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</si>
  <si>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</si>
  <si>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</si>
  <si>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</si>
  <si>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</si>
  <si>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</si>
  <si>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</si>
  <si>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</si>
  <si>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</si>
  <si>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</si>
  <si>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</si>
  <si>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</si>
  <si>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</si>
  <si>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</si>
  <si>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</si>
  <si>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</si>
  <si>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</si>
  <si>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</si>
  <si>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</si>
  <si>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</si>
  <si>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</si>
  <si>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</si>
  <si>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</si>
  <si>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</si>
  <si>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</si>
  <si>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</si>
  <si>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</si>
  <si>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</si>
  <si>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Показатель уровня надежности оказываемых услуг</t>
  </si>
  <si>
    <t>Показатель качества рассмотрения заявок на технологическое присоединение к сети</t>
  </si>
  <si>
    <t>Показатель уровня качества обслуживания потребителей услуг</t>
  </si>
  <si>
    <t xml:space="preserve">Данные сайта Минэкономразвития </t>
  </si>
  <si>
    <t>Прогноз индексов-дефляторов и инфляции до 2030 г  (в %, к предыдущему году)</t>
  </si>
  <si>
    <t>6.1.1</t>
  </si>
  <si>
    <t>6.1.2</t>
  </si>
  <si>
    <t>6.1.3</t>
  </si>
  <si>
    <t>6.1.4</t>
  </si>
  <si>
    <t>6.1.5</t>
  </si>
  <si>
    <t>6.1.6</t>
  </si>
  <si>
    <t>6.1.7</t>
  </si>
  <si>
    <t>6.2.1</t>
  </si>
  <si>
    <t>6.2.2</t>
  </si>
  <si>
    <t>6.2.3</t>
  </si>
  <si>
    <t>6.2.4</t>
  </si>
  <si>
    <t>6.2.5</t>
  </si>
  <si>
    <t>6.2.6</t>
  </si>
  <si>
    <t>6.2.7</t>
  </si>
  <si>
    <t>от «__» _____ 2016 г. №___</t>
  </si>
  <si>
    <t>Приложение  № 1</t>
  </si>
  <si>
    <t>Приложение  № 2</t>
  </si>
  <si>
    <t>км ЛЭП</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</si>
  <si>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</si>
  <si>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</si>
  <si>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</si>
  <si>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</si>
  <si>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</si>
  <si>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</si>
  <si>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</si>
  <si>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</si>
  <si>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</si>
  <si>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</si>
  <si>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</si>
  <si>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</si>
  <si>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</si>
  <si>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</si>
  <si>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</si>
  <si>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</si>
  <si>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</si>
  <si>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</si>
  <si>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</si>
  <si>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</si>
  <si>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Идентификатор инвестиционного проекта</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</si>
  <si>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</si>
  <si>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</si>
  <si>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</si>
  <si>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</si>
  <si>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</si>
  <si>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</si>
  <si>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</si>
  <si>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</si>
  <si>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</si>
  <si>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</si>
  <si>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</si>
  <si>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</si>
  <si>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</si>
  <si>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</si>
  <si>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</si>
  <si>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</si>
  <si>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</si>
  <si>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</si>
  <si>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</si>
  <si>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</si>
  <si>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Размер платы за технологическое присоединение (подключение), млн рублей</t>
  </si>
  <si>
    <t>4.3.7</t>
  </si>
  <si>
    <t>4.4.7</t>
  </si>
  <si>
    <t>Северо-Кавказский федеральный округ</t>
  </si>
  <si>
    <t>Ставропольский край</t>
  </si>
  <si>
    <t>не относится</t>
  </si>
  <si>
    <t>не требуется</t>
  </si>
  <si>
    <t>+</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</si>
  <si>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</si>
  <si>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Приложение  № 6</t>
  </si>
  <si>
    <t>Приложение  № 5</t>
  </si>
  <si>
    <t>Приложение  № 4</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</si>
  <si>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</si>
  <si>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</si>
  <si>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</si>
  <si>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</si>
  <si>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</si>
  <si>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</si>
  <si>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</si>
  <si>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</si>
  <si>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</si>
  <si>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</si>
  <si>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</si>
  <si>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</si>
  <si>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</si>
  <si>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</si>
  <si>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</si>
  <si>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</si>
  <si>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</si>
  <si>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</si>
  <si>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</si>
  <si>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</si>
  <si>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</si>
  <si>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</si>
  <si>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</si>
  <si>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</si>
  <si>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</si>
  <si>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</si>
  <si>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</si>
  <si>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</si>
  <si>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</si>
  <si>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</si>
  <si>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</si>
  <si>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</si>
  <si>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</si>
  <si>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показатель объема финансовых потребностей, необходимых для реализации мероприятий, направленных на развитие информационной инфраструктуры (Фит)</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</si>
  <si>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(Фхо)</t>
  </si>
  <si>
    <t>Повышение надежности оказываемых услуг в сфере электроэнергетики, млн. руб. без НДС</t>
  </si>
  <si>
    <t>оказатель объема финансовых потребностей, необходимых для реализации мероприятий, направленных на выполнение требований законодательства (Фтз)</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</si>
  <si>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(Фоив)</t>
  </si>
  <si>
    <t xml:space="preserve">показатель оценки изменения объема недоотпущенной электрической энергии  </t>
  </si>
  <si>
    <t xml:space="preserve">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</si>
  <si>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(Фнэ)</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</si>
  <si>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</si>
  <si>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</si>
  <si>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</si>
  <si>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</si>
  <si>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</si>
  <si>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</si>
  <si>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</si>
  <si>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</si>
  <si>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</si>
  <si>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</si>
  <si>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</si>
  <si>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</si>
  <si>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</si>
  <si>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</si>
  <si>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</si>
  <si>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</si>
  <si>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</si>
  <si>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</si>
  <si>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</si>
  <si>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</si>
  <si>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</si>
  <si>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</si>
  <si>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</si>
  <si>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</si>
  <si>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</si>
  <si>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</si>
  <si>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</si>
  <si>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Итого за период реализации инвестиционной программы
(с учетом предложений по корректировке утвержденного плана)</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</si>
  <si>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</si>
  <si>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</si>
  <si>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29.1</t>
  </si>
  <si>
    <t>29.2</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</si>
  <si>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</si>
  <si>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</si>
  <si>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</si>
  <si>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</si>
  <si>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</si>
  <si>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</si>
  <si>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</si>
  <si>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</si>
  <si>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</si>
  <si>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</si>
  <si>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</si>
  <si>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</si>
  <si>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</si>
  <si>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</si>
  <si>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</si>
  <si>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</si>
  <si>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</si>
  <si>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</si>
  <si>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rPr>
      <t>1)</t>
    </r>
    <r>
      <rPr>
        <sz val="12"/>
        <rFont val="Times New Roman"/>
        <family val="1"/>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</si>
  <si>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rPr>
      <t>2)</t>
    </r>
    <r>
      <rPr>
        <sz val="12"/>
        <rFont val="Times New Roman"/>
        <family val="1"/>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</si>
  <si>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</si>
  <si>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</si>
  <si>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</si>
  <si>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</si>
  <si>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</si>
  <si>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</si>
  <si>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</si>
  <si>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</si>
  <si>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</si>
  <si>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</si>
  <si>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Факт 
(Предложение по корректировке утвержденного плана)</t>
    </r>
    <r>
      <rPr>
        <vertAlign val="superscript"/>
        <sz val="12"/>
        <rFont val="Times New Roman"/>
        <family val="1"/>
      </rPr>
      <t>1)</t>
    </r>
  </si>
  <si>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</si>
  <si>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</si>
  <si>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t xml:space="preserve">Наименование документа - источника данных </t>
  </si>
  <si>
    <t>Обеспечения качества электроснабжения населения</t>
  </si>
  <si>
    <t>-</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</si>
  <si>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</si>
  <si>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</si>
  <si>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</si>
  <si>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</si>
  <si>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</si>
  <si>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</si>
  <si>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</si>
  <si>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</si>
  <si>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</si>
  <si>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</si>
  <si>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Годы</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</si>
  <si>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2018</t>
  </si>
  <si>
    <t>Ввод объектов инвестиционной деятельности (мощностей) в эксплуатацию в год 2018</t>
  </si>
  <si>
    <t>Реконструкция, модернизация, техническое перевооружение всего, в том числе:</t>
  </si>
  <si>
    <t>Г</t>
  </si>
  <si>
    <t>Реконструкция трансформаторных и иных подстанций, всего, в том числе:</t>
  </si>
  <si>
    <t>Реконструкция, модернизация, техническое перевооружение линий электропередачи, всего, в том числе:</t>
  </si>
  <si>
    <t>Прочее новое строительство объектов электросетевого хозяйства, всего, в том числе:</t>
  </si>
  <si>
    <t>1.4</t>
  </si>
  <si>
    <t>Прочие инвестиционные проекты, всего, в том числе:</t>
  </si>
  <si>
    <t>1.3</t>
  </si>
  <si>
    <t>Модернизация системы АИИСКУЭ</t>
  </si>
  <si>
    <t>Оборудование, не требующее монтажа</t>
  </si>
  <si>
    <t>П</t>
  </si>
  <si>
    <t xml:space="preserve">Фактический объем освоения капитальных вложений на 01.01.2017 год 
, млн рублей 
(без НДС) </t>
  </si>
  <si>
    <t>План 
на 01.01.2017</t>
  </si>
  <si>
    <t>год 2018</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</si>
  <si>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</si>
  <si>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</si>
  <si>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</si>
  <si>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</si>
  <si>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</si>
  <si>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</si>
  <si>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</si>
  <si>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</si>
  <si>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</si>
  <si>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</si>
  <si>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</si>
  <si>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</si>
  <si>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</si>
  <si>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</si>
  <si>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</si>
  <si>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</si>
  <si>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</si>
  <si>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</si>
  <si>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</si>
  <si>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</si>
  <si>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</si>
  <si>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</si>
  <si>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</si>
  <si>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</si>
  <si>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</si>
  <si>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</si>
  <si>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</si>
  <si>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</si>
  <si>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</si>
  <si>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</si>
  <si>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</si>
  <si>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</si>
  <si>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</si>
  <si>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</si>
  <si>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</si>
  <si>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</si>
  <si>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</si>
  <si>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</si>
  <si>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</si>
  <si>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</si>
  <si>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</si>
  <si>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</si>
  <si>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</si>
  <si>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</si>
  <si>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</si>
  <si>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</si>
  <si>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</si>
  <si>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</si>
  <si>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</si>
  <si>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</si>
  <si>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</si>
  <si>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</si>
  <si>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</si>
  <si>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</si>
  <si>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</si>
  <si>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</si>
  <si>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</si>
  <si>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</si>
  <si>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</si>
  <si>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</si>
  <si>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</si>
  <si>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</si>
  <si>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</si>
  <si>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</si>
  <si>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</si>
  <si>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</si>
  <si>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</si>
  <si>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</si>
  <si>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</si>
  <si>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</si>
  <si>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</si>
  <si>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</si>
  <si>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</si>
  <si>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</si>
  <si>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</si>
  <si>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</si>
  <si>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</si>
  <si>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</si>
  <si>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</si>
  <si>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</si>
  <si>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</si>
  <si>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</si>
  <si>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</si>
  <si>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</si>
  <si>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</si>
  <si>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</si>
  <si>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</si>
  <si>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</si>
  <si>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</si>
  <si>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</si>
  <si>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</si>
  <si>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</si>
  <si>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</si>
  <si>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</si>
  <si>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</si>
  <si>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</si>
  <si>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</si>
  <si>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</si>
  <si>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</si>
  <si>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</si>
  <si>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</si>
  <si>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</si>
  <si>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</si>
  <si>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</si>
  <si>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</si>
  <si>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</si>
  <si>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</si>
  <si>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</si>
  <si>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</si>
  <si>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</si>
  <si>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</si>
  <si>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</si>
  <si>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</si>
  <si>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</si>
  <si>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</si>
  <si>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</si>
  <si>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</si>
  <si>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</si>
  <si>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</si>
  <si>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</si>
  <si>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</si>
  <si>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</si>
  <si>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</si>
  <si>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</si>
  <si>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</si>
  <si>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</si>
  <si>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</si>
  <si>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</si>
  <si>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</si>
  <si>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</si>
  <si>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</si>
  <si>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</si>
  <si>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</si>
  <si>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</si>
  <si>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</si>
  <si>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</si>
  <si>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</si>
  <si>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</si>
  <si>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</si>
  <si>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</si>
  <si>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 
(схемой теплоснабжения поселения (городского округа), утвержденной органом местного самоуправления), год</t>
  </si>
  <si>
    <t>Сводный сметный расчет</t>
  </si>
  <si>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</si>
  <si>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</si>
  <si>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</si>
  <si>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</si>
  <si>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</si>
  <si>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</si>
  <si>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</si>
  <si>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</si>
  <si>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</si>
  <si>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</si>
  <si>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</si>
  <si>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</si>
  <si>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</si>
  <si>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</si>
  <si>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</si>
  <si>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</si>
  <si>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</si>
  <si>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</si>
  <si>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</si>
  <si>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</si>
  <si>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</si>
  <si>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</si>
  <si>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</si>
  <si>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</si>
  <si>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</si>
  <si>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</si>
  <si>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</si>
  <si>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</si>
  <si>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</si>
  <si>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</si>
  <si>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</si>
  <si>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</si>
  <si>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</si>
  <si>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</si>
  <si>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</si>
  <si>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</si>
  <si>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</si>
  <si>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</si>
  <si>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</si>
  <si>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</si>
  <si>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</si>
  <si>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Финансирование капитальных вложений 
год 2018 в прогнозных ценах, млн рублей (с НДС)</t>
  </si>
  <si>
    <t xml:space="preserve">Фактический объем финансирования на 01.01.2018 года, млн рублей 
(с НДС) </t>
  </si>
  <si>
    <r>
      <t>План 
на 01.01.2018 год</t>
    </r>
    <r>
      <rPr>
        <vertAlign val="superscript"/>
        <sz val="12"/>
        <rFont val="Times New Roman"/>
        <family val="1"/>
      </rPr>
      <t>)</t>
    </r>
  </si>
  <si>
    <t>Предложение по корректировке утвержденного плана на 01.01.2018</t>
  </si>
  <si>
    <t>План на 01.01.2018</t>
  </si>
  <si>
    <t>План 
на 01.01.2018</t>
  </si>
  <si>
    <t>Предложение по корректировке утвержденного плана 
на 01.01.2018</t>
  </si>
  <si>
    <t>Освоение капитальных вложений год 2018 в прогнозных ценах соответствующих лет, млн рублей (без НДС)</t>
  </si>
  <si>
    <t>Принятие основных средств и нематериальных активов к бухгалтерскому учету в год 2018</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</si>
  <si>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</si>
  <si>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</si>
  <si>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</si>
  <si>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</si>
  <si>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</si>
  <si>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</si>
  <si>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</si>
  <si>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</si>
  <si>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</si>
  <si>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</si>
  <si>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</si>
  <si>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</si>
  <si>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</si>
  <si>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</si>
  <si>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</si>
  <si>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</si>
  <si>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</si>
  <si>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</si>
  <si>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t>
  </si>
  <si>
    <t xml:space="preserve">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t>
  </si>
  <si>
    <t>показатель замены линий электропередачи</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</si>
  <si>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</si>
  <si>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</si>
  <si>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</si>
  <si>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</si>
  <si>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</si>
  <si>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</si>
  <si>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</si>
  <si>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</si>
  <si>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</si>
  <si>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</si>
  <si>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</si>
  <si>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</si>
  <si>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</si>
  <si>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</si>
  <si>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</si>
  <si>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</si>
  <si>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</si>
  <si>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</si>
  <si>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</si>
  <si>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</si>
  <si>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</si>
  <si>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</si>
  <si>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</si>
  <si>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 xml:space="preserve"> </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</si>
  <si>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</si>
  <si>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</si>
  <si>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</si>
  <si>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</si>
  <si>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</si>
  <si>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Год 2018</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</si>
  <si>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</si>
  <si>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</si>
  <si>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</si>
  <si>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</si>
  <si>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</si>
  <si>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</si>
  <si>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</si>
  <si>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</si>
  <si>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</si>
  <si>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</si>
  <si>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</si>
  <si>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</si>
  <si>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</si>
  <si>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</si>
  <si>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</si>
  <si>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</si>
  <si>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</si>
  <si>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</si>
  <si>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</si>
  <si>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</si>
  <si>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</si>
  <si>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</si>
  <si>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</si>
  <si>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</si>
  <si>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</si>
  <si>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</si>
  <si>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</si>
  <si>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</si>
  <si>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</si>
  <si>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</si>
  <si>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</si>
  <si>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</si>
  <si>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</si>
  <si>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</si>
  <si>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</si>
  <si>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</si>
  <si>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</si>
  <si>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</si>
  <si>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</si>
  <si>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</si>
  <si>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</si>
  <si>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</si>
  <si>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</si>
  <si>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</si>
  <si>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</si>
  <si>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</si>
  <si>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</si>
  <si>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</si>
  <si>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</si>
  <si>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</si>
  <si>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</si>
  <si>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</si>
  <si>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</si>
  <si>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</si>
  <si>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</si>
  <si>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</si>
  <si>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</si>
  <si>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</si>
  <si>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</si>
  <si>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</si>
  <si>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</si>
  <si>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</si>
  <si>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</si>
  <si>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</si>
  <si>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</si>
  <si>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</si>
  <si>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</si>
  <si>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</si>
  <si>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Реконструкция РП-3  ( замена ячеек )</t>
  </si>
  <si>
    <t>Реконструкция ВЛ-0,4 кВ в СИП от ТП-30 ул.Октябрьская, г.Железноводск, L=0,5 км</t>
  </si>
  <si>
    <t>Реконструкция ВЛ-0,4 кВ в СИП от ТП-31 ул.Октябрьская, г.Железноводск, L=0,4 км</t>
  </si>
  <si>
    <t>Реконструкция ВЛ-0,4 кВ в СИП от ТП-186 по ул Бештаугорская (низ), г.Железноводск, L=0,77 км</t>
  </si>
  <si>
    <t>Реконструкция ВЛ-0,4 кВ в СИП от ТП-186 по ул Бештаугорская (верх), г.Железноводск, L=0,73км</t>
  </si>
  <si>
    <t>Реконструкция ВЛ-0,4 кВ в СИП от ТП-193 по ул Колхозная, п.Иноземцево, L=0,8 км</t>
  </si>
  <si>
    <t>Реконструкция ВЛ-0,4 кВ в СИП от ТП-184 по ул Колхозная-Гагарина, п.Иноземцево, L=0,4 км</t>
  </si>
  <si>
    <t>Реконструкция ВЛ-0,4 кВ в СИП по ул Колхозная (низ), п.Иноземцево, L=1,07 км</t>
  </si>
  <si>
    <t>Реконструкция ВЛ-0,4 кВ в СИП по ул Колхозная (Ф-"Детский сад"), п.Иноземцево, L=0,2 км</t>
  </si>
  <si>
    <t>Реконструкция ВЛ-0,4 кВ в СИП по ул Первомайская (Гагарина+Старошоссейная), п.Иноземцево, L=1,87 км</t>
  </si>
  <si>
    <t>Реконструкция ВЛ-0,4 кВ в СИП по ул Колхозная до ДК "Машук", п.Иноземцево, L=0,4 км</t>
  </si>
  <si>
    <t>G_Gelezno_014</t>
  </si>
  <si>
    <t>G_Gelezno_015</t>
  </si>
  <si>
    <t>G_Gelezno_016</t>
  </si>
  <si>
    <t>G_Gelezno_017</t>
  </si>
  <si>
    <t>G_Gelezno_018</t>
  </si>
  <si>
    <t>G_Gelezno_019</t>
  </si>
  <si>
    <t>G_Gelezno_020</t>
  </si>
  <si>
    <t>G_Gelezno_021</t>
  </si>
  <si>
    <t>G_Gelezno_022</t>
  </si>
  <si>
    <t>G_Gelezno_023</t>
  </si>
  <si>
    <t>G_Gelezno_024</t>
  </si>
  <si>
    <t>G_Gelezno_025</t>
  </si>
  <si>
    <t>G_Gelezno_026</t>
  </si>
  <si>
    <t>G_Gelezno_027</t>
  </si>
  <si>
    <t>Инвестиционная программа Филиала "Железноводские электрические сети" ООО "КЭУК".</t>
  </si>
  <si>
    <t>Инвестиционная программа_Филиала "Железноводские электрические сети" ООО "КЭУК".</t>
  </si>
  <si>
    <t>г. Железноводск</t>
  </si>
  <si>
    <t>Филиал "Железноводские горэлектросети" ООО "КЭУК"</t>
  </si>
  <si>
    <t>от 05 мая 2016 г. № 380</t>
  </si>
  <si>
    <t>А.Г. Дзиов</t>
  </si>
  <si>
    <t xml:space="preserve">Утверждаю:   </t>
  </si>
  <si>
    <t>Исполнительный директор ООО«КЭУК»</t>
  </si>
  <si>
    <t>М.П.</t>
  </si>
  <si>
    <t>Главный инженер филиала «Железноводские электрические сети» ООО «КЭУК»                                                                                                         Ю.В. Казаков</t>
  </si>
  <si>
    <t>Главный инженер филиала «Железноводские электрические сети» ООО «КЭУК»                                                                                                                                            Ю.В. Казаков</t>
  </si>
  <si>
    <t>Реализация проекта позволит привести ВЛ в состояние соответствующее требованиям нормативных документов, повысить уровень электробезопасности, снизить потери электроэнергии.</t>
  </si>
  <si>
    <t>__________________ А.Г. Дзиов</t>
  </si>
  <si>
    <t>G_Gelezno_028</t>
  </si>
  <si>
    <t>G_Gelezno_029</t>
  </si>
  <si>
    <t>G_Gelezno_030</t>
  </si>
  <si>
    <t>G_Gelezno_031</t>
  </si>
  <si>
    <t>G_Gelezno_032</t>
  </si>
  <si>
    <t>G_Gelezno_033</t>
  </si>
  <si>
    <t>G_Gelezno_034</t>
  </si>
  <si>
    <t>G_Gelezno_035</t>
  </si>
  <si>
    <t>G_Gelezno_036</t>
  </si>
  <si>
    <t>G_Gelezno_037</t>
  </si>
  <si>
    <t>G_Gelezno_038</t>
  </si>
  <si>
    <t>G_Gelezno_039</t>
  </si>
  <si>
    <t>G_Gelezno_040</t>
  </si>
  <si>
    <t>Номер группы инвестиционных проектов</t>
  </si>
  <si>
    <t>Предложение по корректи-ровке утвержденного плана</t>
  </si>
  <si>
    <t>Утвержденные плановые значения показателей приведены в соответствии с  Приказом Министерства энергетики, промышленности и связи Ставропольского края от 07.11.2014 г. № 220-о/д.</t>
  </si>
  <si>
    <t>Приложение  № 7</t>
  </si>
  <si>
    <t>Главный инженер филиала «Железноводские электрические сети» ООО «КЭУК»                                                                                                   Ю.В. Казаков</t>
  </si>
  <si>
    <t xml:space="preserve"> на 2018 год </t>
  </si>
  <si>
    <t>"_____"__________</t>
  </si>
  <si>
    <t>Реконструкция ВЛ-0,4 кВ ул.Ленинградская ( инв.№ 0000402 ), г.Железноводск, пос.Бештау, L=0,22 км</t>
  </si>
  <si>
    <t>Реконструкция ВЛ-0,4 кВ ул.Комарова ( инв. № 0000388 ), г.Железноводск, пос.Бештау, L=0,14 км</t>
  </si>
  <si>
    <t>Реконструкция ВЛ-0,4 кВ ул.Глинки ( инв.№ 0000357 ), г.Железноводск, пос.Бештау, L=0,64 км</t>
  </si>
  <si>
    <t>Реконструкция ВЛ-0,4 кВ ул.Глинки ( инв.№ 0000358 ), г.Железноводск, пос.Бештау, L=0,36 км</t>
  </si>
  <si>
    <t>Год раскрытия информации: 2018 год</t>
  </si>
  <si>
    <t>_____________________ А.Г. Дзиов</t>
  </si>
  <si>
    <t>План ( Предложение по корректировке утверждённого плана ) принятия основных средств и нематериальных активов к бухгалтерскому учету на год</t>
  </si>
  <si>
    <t>____________________ А.Г. Дзиов</t>
  </si>
  <si>
    <t>Исполнительный директор ООО «КЭУК»</t>
  </si>
  <si>
    <r>
      <t>Схема и программа развития электроэнергетики субъекта Российской Федерации, утвержденные в год (X-1)</t>
    </r>
    <r>
      <rPr>
        <vertAlign val="superscript"/>
        <sz val="12"/>
        <rFont val="Times New Roman"/>
        <family val="1"/>
      </rPr>
      <t xml:space="preserve">1) </t>
    </r>
    <r>
      <rPr>
        <sz val="12"/>
        <rFont val="Times New Roman"/>
        <family val="1"/>
      </rPr>
      <t>(схема теплоснабжения поселения (городского округа), утвержденная органом местного самоуправления)</t>
    </r>
  </si>
  <si>
    <t>G_Gelezno_041</t>
  </si>
  <si>
    <t>G_Gelezno_042</t>
  </si>
  <si>
    <t>G_Gelezno_043</t>
  </si>
  <si>
    <t>Реконструкция сетевого комплекса ВЛ</t>
  </si>
  <si>
    <t>Реконструкция сетевого комплекса ТП и КЛ</t>
  </si>
  <si>
    <t>Строительство системы телемеханики</t>
  </si>
  <si>
    <t>Реконструкция ВЛ-0,4 кВ в СИП от ТП-172 по ул Мира, п.Иноземцево, L=0,5 км</t>
  </si>
  <si>
    <t>Реконструкция ВЛ-0,4 кВ в СИП от ТП-176 по ул Мира, п.Иноземцево, L=0,8 км</t>
  </si>
  <si>
    <t>Реконструкция ВЛ-10 кВ от ТП -165 до ТП-186 (СИП), п.Иноземцево, L= 0,3 км</t>
  </si>
  <si>
    <t>________________________ А.Г. Дзиов</t>
  </si>
  <si>
    <t>1.1.7</t>
  </si>
  <si>
    <t>1.1.8</t>
  </si>
  <si>
    <t>1.1.9</t>
  </si>
  <si>
    <t>1.1.10</t>
  </si>
  <si>
    <t>1.1.11</t>
  </si>
  <si>
    <t>1.1.12</t>
  </si>
  <si>
    <t>1.1.13</t>
  </si>
  <si>
    <t>1.1.14</t>
  </si>
  <si>
    <t>1.1.15</t>
  </si>
  <si>
    <t>1.1.16</t>
  </si>
  <si>
    <t>1.1.17</t>
  </si>
  <si>
    <t>1.1.18</t>
  </si>
  <si>
    <t>1.1.19</t>
  </si>
  <si>
    <t>1.1.20</t>
  </si>
  <si>
    <t>1.1.21</t>
  </si>
  <si>
    <t>1.1.22</t>
  </si>
  <si>
    <t>1.1.23</t>
  </si>
  <si>
    <t>1.1.24</t>
  </si>
  <si>
    <t>1.1.25</t>
  </si>
  <si>
    <t>1.3.1</t>
  </si>
  <si>
    <t>1.3.2</t>
  </si>
  <si>
    <t>1.3.3</t>
  </si>
  <si>
    <t>Реконструкция ВЛ-0,4 кВ ул.Матросова ( инв.№ 0000412 ), г.Железноводск, пос.Бештау, L=0,18 км</t>
  </si>
  <si>
    <t>Реконструкция ВЛ-0,4 кВ в СИП по ул.Шоссейная, п.Иноземцево, L=0,5 км</t>
  </si>
  <si>
    <t>Реконструкция ВЛ-0,4 кВ в СИП по ул.Дачная, п.Иноземцево, L=0,3 км</t>
  </si>
  <si>
    <t>Реконструкция ВЛ-0,4 кВ в СИП по ул.Садовая, п.Иноземцево, L=0,3 км</t>
  </si>
  <si>
    <t>Реконструкция ВЛ-0,4 кВ в СИП по ул.Развальская, г.Железноводск, L=0,25 км</t>
  </si>
  <si>
    <t>Реконструкция ВЛ-0,4 кВ в СИП по ул.Пушкина от ТП-185, п.Иноземцево, L=0,35 км</t>
  </si>
  <si>
    <t>Реконструкция ВЛ-0,4 кВ в СИП по ул.Бахановича, 118-128,Ф-"Развальская-Кутузова",г.Железноводск, L=0,12 км</t>
  </si>
  <si>
    <t>2018 г.</t>
  </si>
  <si>
    <t>"______"_____________ 2018 г.</t>
  </si>
  <si>
    <t>"_____"___________2018 г.</t>
  </si>
  <si>
    <t>"_____"____________ 2018 г.</t>
  </si>
  <si>
    <t>"_______"____________ 2018 г.</t>
  </si>
  <si>
    <t>"_______"______________ 2018 г.</t>
  </si>
  <si>
    <t>"________"__________ 2018 г.</t>
  </si>
  <si>
    <t>"_______"___________ 2018 г.</t>
  </si>
  <si>
    <t>"_________"_____________ 2018 г.</t>
  </si>
  <si>
    <t>"_______"_____________ 2018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</si>
</sst>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FC19]d\ mmmm\ yyyy\ &quot;г.&quot;"/>
    <numFmt numFmtId="176" formatCode="[$-F419]yyyy\,\ mmmm;@"/>
    <numFmt numFmtId="177" formatCode="#,##0.000"/>
    <numFmt numFmtId="178" formatCode="0.0000"/>
    <numFmt numFmtId="179" formatCode="mmm/yyyy"/>
    <numFmt numFmtId="180" formatCode="0.0"/>
    <numFmt numFmtId="181" formatCode="#,##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s>
  <fonts count="60">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b/>
      <sz val="12"/>
      <color indexed="8"/>
      <name val="Times New Roman"/>
      <family val="1"/>
    </font>
    <font>
      <sz val="12"/>
      <color indexed="8"/>
      <name val="Times New Roman"/>
      <family val="1"/>
    </font>
    <font>
      <sz val="12"/>
      <color indexed="8"/>
      <name val="Calibri"/>
      <family val="2"/>
    </font>
    <font>
      <b/>
      <sz val="13"/>
      <color indexed="8"/>
      <name val="Times New Roman"/>
      <family val="1"/>
    </font>
    <font>
      <b/>
      <sz val="11"/>
      <color indexed="8"/>
      <name val="Times New Roman"/>
      <family val="1"/>
    </font>
    <font>
      <sz val="10"/>
      <name val="Arial"/>
      <family val="2"/>
    </font>
    <font>
      <sz val="14"/>
      <name val="Times New Roman"/>
      <family val="1"/>
    </font>
    <font>
      <sz val="14"/>
      <color indexed="8"/>
      <name val="Times New Roman"/>
      <family val="1"/>
    </font>
    <font>
      <b/>
      <sz val="14"/>
      <color indexed="8"/>
      <name val="Times New Roman"/>
      <family val="1"/>
    </font>
    <font>
      <b/>
      <sz val="14"/>
      <name val="Times New Roman"/>
      <family val="1"/>
    </font>
    <font>
      <sz val="13"/>
      <name val="Times New Roman"/>
      <family val="1"/>
    </font>
    <font>
      <sz val="11"/>
      <name val="Times New Roman"/>
      <family val="1"/>
    </font>
    <font>
      <sz val="9"/>
      <color indexed="8"/>
      <name val="Times New Roman"/>
      <family val="1"/>
    </font>
    <font>
      <sz val="9"/>
      <name val="Times New Roman"/>
      <family val="1"/>
    </font>
    <font>
      <sz val="12"/>
      <name val="Arial"/>
      <family val="2"/>
    </font>
    <font>
      <sz val="12"/>
      <color indexed="8"/>
      <name val="Arial"/>
      <family val="2"/>
    </font>
    <font>
      <b/>
      <sz val="12"/>
      <color indexed="8"/>
      <name val="Arial"/>
      <family val="2"/>
    </font>
    <font>
      <sz val="9"/>
      <color indexed="8"/>
      <name val="Arial"/>
      <family val="2"/>
    </font>
    <font>
      <i/>
      <sz val="12"/>
      <name val="Times New Roman"/>
      <family val="1"/>
    </font>
    <font>
      <sz val="11"/>
      <name val="Calibri"/>
      <family val="2"/>
    </font>
    <font>
      <b/>
      <i/>
      <sz val="11"/>
      <name val="Calibri"/>
      <family val="2"/>
    </font>
    <font>
      <b/>
      <sz val="11"/>
      <name val="Calibri"/>
      <family val="2"/>
    </font>
    <font>
      <sz val="11"/>
      <color indexed="29"/>
      <name val="Times New Roman"/>
      <family val="1"/>
    </font>
    <font>
      <sz val="10"/>
      <name val="Helv"/>
      <family val="0"/>
    </font>
    <font>
      <vertAlign val="superscript"/>
      <sz val="12"/>
      <name val="Times New Roman"/>
      <family val="1"/>
    </font>
    <font>
      <vertAlign val="superscript"/>
      <sz val="11"/>
      <color indexed="8"/>
      <name val="Times New Roman"/>
      <family val="1"/>
    </font>
    <font>
      <vertAlign val="superscript"/>
      <sz val="12"/>
      <color indexed="8"/>
      <name val="Times New Roman"/>
      <family val="1"/>
    </font>
    <font>
      <u val="single"/>
      <sz val="10.8"/>
      <color indexed="12"/>
      <name val="Times New Roman"/>
      <family val="0"/>
    </font>
    <font>
      <u val="single"/>
      <sz val="10.8"/>
      <color indexed="36"/>
      <name val="Times New Roman"/>
      <family val="0"/>
    </font>
    <font>
      <b/>
      <sz val="12"/>
      <color indexed="8"/>
      <name val="Calibri"/>
      <family val="2"/>
    </font>
    <font>
      <sz val="10"/>
      <color indexed="8"/>
      <name val="Times New Roman"/>
      <family val="1"/>
    </font>
    <font>
      <sz val="11"/>
      <color indexed="8"/>
      <name val="SimSun"/>
      <family val="2"/>
    </font>
    <font>
      <sz val="12"/>
      <color indexed="9"/>
      <name val="Times New Roman"/>
      <family val="1"/>
    </font>
    <font>
      <b/>
      <sz val="12"/>
      <color indexed="9"/>
      <name val="Times New Roman"/>
      <family val="1"/>
    </font>
    <font>
      <sz val="11"/>
      <color rgb="FF000000"/>
      <name val="SimSun"/>
      <family val="2"/>
    </font>
    <font>
      <sz val="11"/>
      <color theme="1"/>
      <name val="Calibri"/>
      <family val="2"/>
    </font>
    <font>
      <sz val="12"/>
      <color theme="0"/>
      <name val="Times New Roman"/>
      <family val="1"/>
    </font>
    <font>
      <b/>
      <sz val="12"/>
      <color theme="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bottom style="thin"/>
    </border>
    <border>
      <left style="thin"/>
      <right style="thin"/>
      <top/>
      <bottom/>
    </border>
    <border>
      <left style="thin"/>
      <right style="thin"/>
      <top/>
      <bottom style="thin"/>
    </border>
    <border>
      <left style="thin"/>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thin"/>
      <bottom>
        <color indexed="63"/>
      </bottom>
    </border>
    <border>
      <left style="thin"/>
      <right style="thin"/>
      <top style="medium"/>
      <bottom/>
    </border>
    <border>
      <left style="thin"/>
      <right style="medium"/>
      <top style="medium"/>
      <bottom/>
    </border>
    <border>
      <left style="medium"/>
      <right style="thin"/>
      <top style="medium"/>
      <bottom/>
    </border>
    <border>
      <left/>
      <right/>
      <top style="medium"/>
      <bottom/>
    </border>
    <border>
      <left style="thin"/>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color indexed="63"/>
      </top>
      <bottom style="medium"/>
    </border>
    <border>
      <left style="thin"/>
      <right style="medium"/>
      <top/>
      <bottom/>
    </border>
    <border>
      <left/>
      <right/>
      <top style="thin"/>
      <bottom style="thin"/>
    </border>
    <border>
      <left style="thin"/>
      <right/>
      <top style="medium"/>
      <bottom/>
    </border>
    <border>
      <left/>
      <right style="thin"/>
      <top style="medium"/>
      <bottom/>
    </border>
    <border>
      <left style="thin"/>
      <right/>
      <top/>
      <bottom style="thin"/>
    </border>
    <border>
      <left/>
      <right style="thin"/>
      <top/>
      <bottom style="thin"/>
    </border>
    <border>
      <left style="thin"/>
      <right/>
      <top style="medium"/>
      <bottom style="thin"/>
    </border>
    <border>
      <left/>
      <right/>
      <top style="medium"/>
      <bottom style="thin"/>
    </border>
    <border>
      <left>
        <color indexed="63"/>
      </left>
      <right style="thin"/>
      <top style="medium"/>
      <bottom style="thin"/>
    </border>
    <border>
      <left style="thin"/>
      <right/>
      <top/>
      <bottom/>
    </border>
    <border>
      <left/>
      <right style="thin"/>
      <top/>
      <bottom/>
    </border>
    <border>
      <left style="thin"/>
      <right/>
      <top style="thin"/>
      <bottom/>
    </border>
    <border>
      <left/>
      <right style="thin"/>
      <top style="thin"/>
      <bottom/>
    </border>
    <border>
      <left/>
      <right style="medium"/>
      <top style="medium"/>
      <bottom style="thin"/>
    </border>
    <border>
      <left style="medium"/>
      <right style="thin"/>
      <top style="medium"/>
      <bottom style="thin"/>
    </border>
    <border>
      <left style="medium"/>
      <right style="thin"/>
      <top style="thin"/>
      <bottom>
        <color indexed="63"/>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0"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45"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772">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2" fillId="0" borderId="0" xfId="0" applyFont="1" applyFill="1" applyAlignment="1">
      <alignment/>
    </xf>
    <xf numFmtId="0" fontId="0" fillId="0" borderId="0" xfId="0" applyFont="1" applyFill="1" applyAlignment="1">
      <alignment horizontal="right"/>
    </xf>
    <xf numFmtId="0" fontId="21" fillId="0" borderId="0" xfId="93" applyFont="1">
      <alignment/>
      <protection/>
    </xf>
    <xf numFmtId="0" fontId="21" fillId="0" borderId="0" xfId="93" applyFont="1" applyAlignment="1">
      <alignment vertical="center"/>
      <protection/>
    </xf>
    <xf numFmtId="0" fontId="21" fillId="0" borderId="0" xfId="93" applyFont="1" applyAlignment="1">
      <alignment horizontal="right" vertical="center"/>
      <protection/>
    </xf>
    <xf numFmtId="0" fontId="21" fillId="0" borderId="0" xfId="93" applyFont="1" applyAlignment="1">
      <alignment horizontal="center" vertical="center"/>
      <protection/>
    </xf>
    <xf numFmtId="0" fontId="21" fillId="0" borderId="0" xfId="93" applyFont="1" applyFill="1" applyAlignment="1">
      <alignment vertical="center"/>
      <protection/>
    </xf>
    <xf numFmtId="0" fontId="25" fillId="0" borderId="0" xfId="93" applyFont="1" applyAlignment="1">
      <alignment/>
      <protection/>
    </xf>
    <xf numFmtId="0" fontId="2" fillId="0" borderId="0" xfId="236" applyFont="1" applyFill="1" applyBorder="1" applyAlignment="1">
      <alignment/>
      <protection/>
    </xf>
    <xf numFmtId="0" fontId="22" fillId="0" borderId="0" xfId="100" applyFont="1" applyFill="1" applyBorder="1" applyAlignment="1">
      <alignment vertical="center"/>
      <protection/>
    </xf>
    <xf numFmtId="0" fontId="28" fillId="0" borderId="0" xfId="93" applyFont="1" applyAlignment="1">
      <alignment horizontal="right"/>
      <protection/>
    </xf>
    <xf numFmtId="0" fontId="32" fillId="0" borderId="0" xfId="93" applyFont="1" applyFill="1" applyAlignment="1">
      <alignment horizontal="right"/>
      <protection/>
    </xf>
    <xf numFmtId="0" fontId="21" fillId="0" borderId="0" xfId="93" applyFont="1" applyFill="1">
      <alignment/>
      <protection/>
    </xf>
    <xf numFmtId="0" fontId="0" fillId="0" borderId="0" xfId="0" applyFont="1" applyFill="1" applyAlignment="1">
      <alignment/>
    </xf>
    <xf numFmtId="0" fontId="24" fillId="0" borderId="0" xfId="100"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34" fillId="0" borderId="0" xfId="201" applyFont="1">
      <alignment/>
      <protection/>
    </xf>
    <xf numFmtId="0" fontId="28" fillId="0" borderId="0" xfId="93" applyFont="1" applyAlignment="1">
      <alignment horizontal="right" vertical="center"/>
      <protection/>
    </xf>
    <xf numFmtId="0" fontId="29" fillId="0" borderId="0" xfId="201" applyFont="1" applyAlignment="1">
      <alignment horizontal="center" vertical="center"/>
      <protection/>
    </xf>
    <xf numFmtId="0" fontId="34" fillId="0" borderId="0" xfId="201" applyFont="1" applyAlignment="1">
      <alignment vertical="center"/>
      <protection/>
    </xf>
    <xf numFmtId="0" fontId="35" fillId="0" borderId="0" xfId="201" applyFont="1">
      <alignment/>
      <protection/>
    </xf>
    <xf numFmtId="0" fontId="23" fillId="0" borderId="0" xfId="201" applyFont="1">
      <alignment/>
      <protection/>
    </xf>
    <xf numFmtId="0" fontId="36" fillId="0" borderId="0" xfId="201" applyFont="1">
      <alignment/>
      <protection/>
    </xf>
    <xf numFmtId="0" fontId="37" fillId="0" borderId="0" xfId="201" applyFont="1">
      <alignment/>
      <protection/>
    </xf>
    <xf numFmtId="0" fontId="38" fillId="0" borderId="0" xfId="201" applyFont="1" applyAlignment="1">
      <alignment horizontal="left" vertical="center"/>
      <protection/>
    </xf>
    <xf numFmtId="0" fontId="37" fillId="0" borderId="0" xfId="201" applyFont="1" applyBorder="1">
      <alignment/>
      <protection/>
    </xf>
    <xf numFmtId="0" fontId="23" fillId="0" borderId="0" xfId="201" applyFont="1" applyAlignment="1">
      <alignment horizontal="center"/>
      <protection/>
    </xf>
    <xf numFmtId="0" fontId="39" fillId="0" borderId="0" xfId="201" applyFont="1">
      <alignment/>
      <protection/>
    </xf>
    <xf numFmtId="0" fontId="39" fillId="0" borderId="10" xfId="201" applyFont="1" applyFill="1" applyBorder="1">
      <alignment/>
      <protection/>
    </xf>
    <xf numFmtId="0" fontId="39" fillId="0" borderId="10" xfId="201" applyFont="1" applyBorder="1">
      <alignment/>
      <protection/>
    </xf>
    <xf numFmtId="0" fontId="0" fillId="0" borderId="10" xfId="236" applyFont="1" applyBorder="1" applyAlignment="1">
      <alignment horizontal="center" vertical="center" textRotation="90" wrapText="1"/>
      <protection/>
    </xf>
    <xf numFmtId="0" fontId="31" fillId="0" borderId="0" xfId="0" applyFont="1" applyFill="1" applyAlignment="1">
      <alignment/>
    </xf>
    <xf numFmtId="0" fontId="2" fillId="0" borderId="11" xfId="236" applyFont="1" applyFill="1" applyBorder="1" applyAlignment="1">
      <alignment/>
      <protection/>
    </xf>
    <xf numFmtId="0" fontId="22" fillId="0" borderId="0" xfId="98" applyFont="1" applyFill="1" applyBorder="1" applyAlignment="1">
      <alignment/>
      <protection/>
    </xf>
    <xf numFmtId="0" fontId="0" fillId="0" borderId="0" xfId="0" applyFont="1" applyAlignment="1">
      <alignment horizontal="left"/>
    </xf>
    <xf numFmtId="0" fontId="21" fillId="0" borderId="10" xfId="93" applyFont="1" applyFill="1" applyBorder="1" applyAlignment="1">
      <alignment horizontal="center" vertical="center"/>
      <protection/>
    </xf>
    <xf numFmtId="49" fontId="23" fillId="0" borderId="10" xfId="201" applyNumberFormat="1" applyFont="1" applyBorder="1" applyAlignment="1">
      <alignment horizontal="center" vertical="center"/>
      <protection/>
    </xf>
    <xf numFmtId="0" fontId="23" fillId="0" borderId="0" xfId="201" applyFont="1" applyAlignment="1">
      <alignment horizontal="center" vertical="center"/>
      <protection/>
    </xf>
    <xf numFmtId="0" fontId="2" fillId="0" borderId="0" xfId="236" applyFont="1" applyFill="1" applyBorder="1" applyAlignment="1">
      <alignment horizontal="center"/>
      <protection/>
    </xf>
    <xf numFmtId="0" fontId="22" fillId="0" borderId="10" xfId="201" applyFont="1" applyBorder="1" applyAlignment="1">
      <alignment horizontal="center" vertical="center" wrapText="1"/>
      <protection/>
    </xf>
    <xf numFmtId="0" fontId="31" fillId="0" borderId="0" xfId="94" applyFont="1" applyAlignment="1">
      <alignment horizontal="center" wrapText="1"/>
      <protection/>
    </xf>
    <xf numFmtId="0" fontId="23" fillId="0" borderId="0" xfId="201" applyFont="1" applyAlignment="1">
      <alignment vertical="center"/>
      <protection/>
    </xf>
    <xf numFmtId="0" fontId="21" fillId="0" borderId="0" xfId="93" applyFont="1" applyAlignment="1">
      <alignment horizontal="center"/>
      <protection/>
    </xf>
    <xf numFmtId="0" fontId="26" fillId="0" borderId="0" xfId="93" applyFont="1" applyAlignment="1">
      <alignment horizontal="center" vertical="center" wrapText="1"/>
      <protection/>
    </xf>
    <xf numFmtId="0" fontId="21" fillId="0" borderId="0" xfId="93" applyFont="1" applyAlignment="1">
      <alignment horizontal="center" vertical="center" wrapText="1"/>
      <protection/>
    </xf>
    <xf numFmtId="0" fontId="21" fillId="0" borderId="10" xfId="93" applyFont="1" applyBorder="1" applyAlignment="1">
      <alignment vertical="center" wrapText="1"/>
      <protection/>
    </xf>
    <xf numFmtId="0" fontId="33" fillId="0" borderId="0" xfId="93" applyFont="1" applyFill="1" applyBorder="1" applyAlignment="1">
      <alignment horizontal="center" vertical="center"/>
      <protection/>
    </xf>
    <xf numFmtId="0" fontId="21" fillId="0" borderId="0" xfId="93" applyFont="1" applyBorder="1" applyAlignment="1">
      <alignment horizontal="center" vertical="center"/>
      <protection/>
    </xf>
    <xf numFmtId="0" fontId="42" fillId="0" borderId="0" xfId="93" applyFont="1" applyFill="1" applyBorder="1" applyAlignment="1">
      <alignment horizontal="left" vertical="center" wrapText="1"/>
      <protection/>
    </xf>
    <xf numFmtId="0" fontId="43" fillId="0" borderId="0" xfId="93" applyFont="1" applyFill="1" applyBorder="1" applyAlignment="1">
      <alignment horizontal="left" vertical="center" wrapText="1"/>
      <protection/>
    </xf>
    <xf numFmtId="0" fontId="41" fillId="0" borderId="0" xfId="93" applyFont="1" applyFill="1" applyBorder="1" applyAlignment="1">
      <alignment horizontal="center" vertical="center" wrapText="1"/>
      <protection/>
    </xf>
    <xf numFmtId="0" fontId="42" fillId="0" borderId="0" xfId="93" applyFont="1" applyFill="1" applyBorder="1" applyAlignment="1">
      <alignment horizontal="center" vertical="center" wrapText="1"/>
      <protection/>
    </xf>
    <xf numFmtId="0" fontId="21" fillId="0" borderId="10" xfId="93" applyFont="1" applyBorder="1">
      <alignment/>
      <protection/>
    </xf>
    <xf numFmtId="0" fontId="21" fillId="0" borderId="10" xfId="93" applyFont="1" applyBorder="1" applyAlignment="1">
      <alignment vertical="center"/>
      <protection/>
    </xf>
    <xf numFmtId="0" fontId="44" fillId="0" borderId="0" xfId="93" applyFont="1" applyFill="1" applyAlignment="1">
      <alignment wrapText="1"/>
      <protection/>
    </xf>
    <xf numFmtId="0" fontId="28" fillId="0" borderId="0" xfId="0" applyFont="1" applyFill="1" applyAlignment="1">
      <alignment/>
    </xf>
    <xf numFmtId="0" fontId="23" fillId="0" borderId="0" xfId="100" applyFont="1" applyFill="1" applyBorder="1" applyAlignment="1">
      <alignment horizontal="center" vertical="center" textRotation="90" wrapText="1"/>
      <protection/>
    </xf>
    <xf numFmtId="0" fontId="22" fillId="0" borderId="0" xfId="201" applyFont="1" applyBorder="1" applyAlignment="1">
      <alignment horizontal="center" vertical="center" wrapText="1"/>
      <protection/>
    </xf>
    <xf numFmtId="0" fontId="31" fillId="0" borderId="0" xfId="94" applyFont="1" applyAlignment="1">
      <alignment wrapText="1"/>
      <protection/>
    </xf>
    <xf numFmtId="49" fontId="23" fillId="0" borderId="10" xfId="201" applyNumberFormat="1" applyFont="1" applyFill="1" applyBorder="1" applyAlignment="1">
      <alignment horizontal="center" vertical="center"/>
      <protection/>
    </xf>
    <xf numFmtId="0" fontId="21" fillId="0" borderId="10" xfId="93" applyFont="1" applyBorder="1" applyAlignment="1">
      <alignment horizontal="center" vertical="center" textRotation="90"/>
      <protection/>
    </xf>
    <xf numFmtId="0" fontId="23" fillId="0" borderId="10" xfId="201" applyFont="1" applyBorder="1" applyAlignment="1">
      <alignment horizontal="center" vertical="center" wrapText="1"/>
      <protection/>
    </xf>
    <xf numFmtId="0" fontId="30" fillId="0" borderId="0" xfId="201" applyFont="1" applyAlignment="1">
      <alignment horizontal="center"/>
      <protection/>
    </xf>
    <xf numFmtId="0" fontId="23" fillId="0" borderId="0" xfId="201" applyFont="1" applyAlignment="1">
      <alignment horizontal="center" vertical="top"/>
      <protection/>
    </xf>
    <xf numFmtId="0" fontId="31" fillId="0" borderId="0" xfId="0" applyFont="1" applyFill="1" applyAlignment="1">
      <alignment horizontal="center"/>
    </xf>
    <xf numFmtId="0" fontId="0" fillId="0" borderId="12" xfId="0" applyFont="1" applyFill="1" applyBorder="1" applyAlignment="1">
      <alignment horizontal="center" vertical="center" textRotation="90" wrapText="1"/>
    </xf>
    <xf numFmtId="0" fontId="30" fillId="0" borderId="0" xfId="201" applyFont="1" applyAlignment="1">
      <alignment vertical="center"/>
      <protection/>
    </xf>
    <xf numFmtId="0" fontId="23" fillId="0" borderId="0" xfId="201" applyFont="1" applyAlignment="1">
      <alignment vertical="top"/>
      <protection/>
    </xf>
    <xf numFmtId="49" fontId="24" fillId="0" borderId="0" xfId="100" applyNumberFormat="1" applyFont="1" applyFill="1" applyBorder="1" applyAlignment="1">
      <alignment horizontal="center" vertical="center"/>
      <protection/>
    </xf>
    <xf numFmtId="0" fontId="0" fillId="0" borderId="0" xfId="0" applyFont="1" applyAlignment="1">
      <alignment wrapText="1"/>
    </xf>
    <xf numFmtId="0" fontId="28" fillId="0" borderId="0" xfId="0" applyFont="1" applyFill="1" applyAlignment="1">
      <alignment vertical="center"/>
    </xf>
    <xf numFmtId="0" fontId="0" fillId="0" borderId="0" xfId="0" applyFont="1" applyFill="1" applyAlignment="1">
      <alignment vertical="center"/>
    </xf>
    <xf numFmtId="0" fontId="30" fillId="0" borderId="0" xfId="201" applyFont="1" applyAlignment="1">
      <alignment/>
      <protection/>
    </xf>
    <xf numFmtId="0" fontId="22" fillId="0" borderId="0" xfId="201" applyFont="1" applyAlignment="1">
      <alignment vertical="center"/>
      <protection/>
    </xf>
    <xf numFmtId="0" fontId="0" fillId="0" borderId="10" xfId="0" applyFont="1" applyBorder="1" applyAlignment="1">
      <alignment horizontal="center" vertical="center"/>
    </xf>
    <xf numFmtId="0" fontId="21" fillId="0" borderId="13" xfId="93" applyFont="1" applyFill="1" applyBorder="1" applyAlignment="1">
      <alignment horizontal="center" vertical="center" wrapText="1"/>
      <protection/>
    </xf>
    <xf numFmtId="0" fontId="21" fillId="0" borderId="10" xfId="93" applyFont="1" applyBorder="1" applyAlignment="1">
      <alignment horizontal="center" vertical="center"/>
      <protection/>
    </xf>
    <xf numFmtId="0" fontId="2" fillId="0" borderId="0" xfId="0" applyFont="1" applyFill="1" applyAlignment="1">
      <alignment horizontal="center"/>
    </xf>
    <xf numFmtId="0" fontId="31" fillId="0" borderId="0" xfId="0" applyFont="1" applyFill="1" applyAlignment="1">
      <alignment horizontal="center" vertical="center"/>
    </xf>
    <xf numFmtId="0" fontId="31" fillId="0" borderId="0" xfId="0" applyFont="1" applyFill="1" applyAlignment="1">
      <alignment vertical="center"/>
    </xf>
    <xf numFmtId="0" fontId="2" fillId="0" borderId="0" xfId="0" applyFont="1" applyFill="1" applyAlignment="1">
      <alignment/>
    </xf>
    <xf numFmtId="0" fontId="21" fillId="0" borderId="0" xfId="93"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23" fillId="0" borderId="10" xfId="100" applyFont="1" applyFill="1" applyBorder="1" applyAlignment="1">
      <alignment horizontal="center" vertical="center"/>
      <protection/>
    </xf>
    <xf numFmtId="0" fontId="23" fillId="0" borderId="10" xfId="100" applyFont="1" applyFill="1" applyBorder="1" applyAlignment="1">
      <alignment horizontal="center" vertical="center" wrapText="1"/>
      <protection/>
    </xf>
    <xf numFmtId="0" fontId="25" fillId="0" borderId="0" xfId="93" applyFont="1" applyAlignment="1">
      <alignment horizontal="center"/>
      <protection/>
    </xf>
    <xf numFmtId="0" fontId="21" fillId="0" borderId="10" xfId="93" applyFont="1" applyFill="1" applyBorder="1" applyAlignment="1">
      <alignment horizontal="center" vertical="center" wrapText="1"/>
      <protection/>
    </xf>
    <xf numFmtId="0" fontId="0" fillId="0" borderId="10" xfId="236" applyFont="1" applyBorder="1" applyAlignment="1">
      <alignment horizontal="center" vertical="center" wrapText="1"/>
      <protection/>
    </xf>
    <xf numFmtId="0" fontId="23" fillId="0" borderId="14" xfId="201" applyFont="1" applyBorder="1" applyAlignment="1">
      <alignment horizontal="center" vertical="center" wrapText="1"/>
      <protection/>
    </xf>
    <xf numFmtId="0" fontId="23" fillId="0" borderId="10" xfId="201" applyFont="1" applyFill="1" applyBorder="1" applyAlignment="1">
      <alignment horizontal="center"/>
      <protection/>
    </xf>
    <xf numFmtId="0" fontId="23" fillId="0" borderId="10" xfId="201" applyFont="1" applyFill="1" applyBorder="1" applyAlignment="1">
      <alignment horizontal="center" vertical="center" wrapText="1"/>
      <protection/>
    </xf>
    <xf numFmtId="49" fontId="21" fillId="0" borderId="10" xfId="93" applyNumberFormat="1" applyFont="1" applyFill="1" applyBorder="1" applyAlignment="1">
      <alignment horizontal="center" vertical="center"/>
      <protection/>
    </xf>
    <xf numFmtId="0" fontId="33" fillId="0" borderId="10" xfId="91" applyFont="1" applyBorder="1" applyAlignment="1">
      <alignment horizontal="center" vertical="center" wrapText="1"/>
      <protection/>
    </xf>
    <xf numFmtId="0" fontId="21" fillId="0" borderId="10" xfId="201" applyFont="1" applyBorder="1" applyAlignment="1">
      <alignment horizontal="center" vertical="center" wrapText="1"/>
      <protection/>
    </xf>
    <xf numFmtId="0" fontId="0" fillId="0" borderId="10" xfId="0" applyFont="1" applyBorder="1" applyAlignment="1">
      <alignment horizontal="center"/>
    </xf>
    <xf numFmtId="49" fontId="23" fillId="0" borderId="10" xfId="100" applyNumberFormat="1" applyFont="1" applyFill="1" applyBorder="1" applyAlignment="1">
      <alignment horizontal="center" vertical="center"/>
      <protection/>
    </xf>
    <xf numFmtId="0" fontId="0" fillId="0" borderId="0" xfId="0" applyFont="1" applyFill="1" applyBorder="1" applyAlignment="1">
      <alignment wrapText="1"/>
    </xf>
    <xf numFmtId="0" fontId="21" fillId="0" borderId="14" xfId="93" applyFont="1" applyBorder="1" applyAlignment="1">
      <alignment horizontal="center" vertical="center" wrapText="1"/>
      <protection/>
    </xf>
    <xf numFmtId="49" fontId="23" fillId="0" borderId="0" xfId="201" applyNumberFormat="1" applyFont="1" applyBorder="1" applyAlignment="1">
      <alignment horizontal="center" vertical="center"/>
      <protection/>
    </xf>
    <xf numFmtId="0" fontId="23" fillId="0" borderId="14"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0" fillId="0" borderId="0" xfId="0" applyFont="1" applyFill="1" applyAlignment="1">
      <alignment horizontal="center"/>
    </xf>
    <xf numFmtId="49" fontId="21" fillId="0" borderId="0" xfId="93" applyNumberFormat="1" applyFont="1">
      <alignment/>
      <protection/>
    </xf>
    <xf numFmtId="49" fontId="23" fillId="0" borderId="10" xfId="0" applyNumberFormat="1" applyFont="1" applyFill="1" applyBorder="1" applyAlignment="1">
      <alignment horizontal="center" vertical="center" wrapText="1"/>
    </xf>
    <xf numFmtId="0" fontId="21" fillId="0" borderId="0" xfId="93" applyFont="1" applyFill="1" applyBorder="1" applyAlignment="1">
      <alignment/>
      <protection/>
    </xf>
    <xf numFmtId="49" fontId="21" fillId="0" borderId="0" xfId="93" applyNumberFormat="1" applyFont="1" applyFill="1">
      <alignment/>
      <protection/>
    </xf>
    <xf numFmtId="0" fontId="28" fillId="0" borderId="0" xfId="93" applyFont="1" applyFill="1" applyAlignment="1">
      <alignment horizontal="right" vertical="center"/>
      <protection/>
    </xf>
    <xf numFmtId="0" fontId="28" fillId="0" borderId="0" xfId="93" applyFont="1" applyFill="1" applyAlignment="1">
      <alignment horizontal="right"/>
      <protection/>
    </xf>
    <xf numFmtId="0" fontId="23" fillId="0" borderId="10" xfId="0" applyFont="1" applyFill="1" applyBorder="1" applyAlignment="1">
      <alignment vertical="center" wrapText="1"/>
    </xf>
    <xf numFmtId="0" fontId="25" fillId="0" borderId="0" xfId="93" applyFont="1" applyAlignment="1">
      <alignment horizontal="center" wrapText="1"/>
      <protection/>
    </xf>
    <xf numFmtId="49" fontId="21" fillId="0" borderId="10" xfId="93" applyNumberFormat="1" applyFont="1" applyBorder="1" applyAlignment="1">
      <alignment horizontal="center"/>
      <protection/>
    </xf>
    <xf numFmtId="0" fontId="0" fillId="0" borderId="0" xfId="0" applyFont="1" applyFill="1" applyAlignment="1">
      <alignment wrapText="1"/>
    </xf>
    <xf numFmtId="0" fontId="0" fillId="0" borderId="10" xfId="0" applyFont="1" applyFill="1" applyBorder="1" applyAlignment="1">
      <alignment horizontal="left" vertical="center" wrapText="1"/>
    </xf>
    <xf numFmtId="174" fontId="0" fillId="0" borderId="10" xfId="0" applyNumberFormat="1" applyFont="1" applyFill="1" applyBorder="1" applyAlignment="1">
      <alignment horizontal="center" vertical="center" wrapText="1"/>
    </xf>
    <xf numFmtId="174" fontId="0" fillId="0" borderId="0" xfId="0" applyNumberFormat="1" applyFont="1" applyAlignment="1">
      <alignment/>
    </xf>
    <xf numFmtId="176"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23" fillId="0" borderId="10" xfId="100" applyFont="1" applyFill="1" applyBorder="1" applyAlignment="1">
      <alignment horizontal="left" vertical="center"/>
      <protection/>
    </xf>
    <xf numFmtId="174" fontId="23" fillId="0" borderId="10" xfId="100" applyNumberFormat="1" applyFont="1" applyFill="1" applyBorder="1" applyAlignment="1">
      <alignment horizontal="center" vertical="center"/>
      <protection/>
    </xf>
    <xf numFmtId="177" fontId="23" fillId="0" borderId="10" xfId="100" applyNumberFormat="1" applyFont="1" applyFill="1" applyBorder="1" applyAlignment="1">
      <alignment horizontal="center" vertical="center"/>
      <protection/>
    </xf>
    <xf numFmtId="0" fontId="34" fillId="0" borderId="0" xfId="201" applyFont="1" applyFill="1">
      <alignment/>
      <protection/>
    </xf>
    <xf numFmtId="0" fontId="29" fillId="0" borderId="0" xfId="201" applyFont="1" applyFill="1" applyAlignment="1">
      <alignment horizontal="center" vertical="center"/>
      <protection/>
    </xf>
    <xf numFmtId="0" fontId="23" fillId="0" borderId="10" xfId="201" applyFont="1" applyFill="1" applyBorder="1" applyAlignment="1">
      <alignment horizontal="left"/>
      <protection/>
    </xf>
    <xf numFmtId="177" fontId="22" fillId="0" borderId="0" xfId="201" applyNumberFormat="1" applyFont="1">
      <alignment/>
      <protection/>
    </xf>
    <xf numFmtId="2" fontId="2" fillId="24" borderId="10" xfId="95" applyNumberFormat="1" applyFont="1" applyFill="1" applyBorder="1" applyAlignment="1">
      <alignment horizontal="left" vertical="center" wrapText="1"/>
      <protection/>
    </xf>
    <xf numFmtId="2" fontId="2" fillId="24" borderId="10" xfId="95" applyNumberFormat="1" applyFont="1" applyFill="1" applyBorder="1" applyAlignment="1">
      <alignment vertical="center" wrapText="1"/>
      <protection/>
    </xf>
    <xf numFmtId="2" fontId="2" fillId="24" borderId="10" xfId="0" applyNumberFormat="1" applyFont="1" applyFill="1" applyBorder="1" applyAlignment="1">
      <alignment horizontal="center" vertical="center" wrapText="1"/>
    </xf>
    <xf numFmtId="0" fontId="22" fillId="24" borderId="10" xfId="201" applyFont="1" applyFill="1" applyBorder="1" applyAlignment="1">
      <alignment horizontal="left" vertical="center" wrapText="1"/>
      <protection/>
    </xf>
    <xf numFmtId="49" fontId="34" fillId="0" borderId="0" xfId="201" applyNumberFormat="1" applyFont="1">
      <alignment/>
      <protection/>
    </xf>
    <xf numFmtId="49" fontId="29" fillId="0" borderId="0" xfId="201" applyNumberFormat="1" applyFont="1" applyAlignment="1">
      <alignment horizontal="center" vertical="center"/>
      <protection/>
    </xf>
    <xf numFmtId="49" fontId="2" fillId="24" borderId="15"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4"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0" xfId="0" applyFont="1" applyAlignment="1">
      <alignment/>
    </xf>
    <xf numFmtId="0" fontId="22" fillId="0" borderId="10" xfId="100" applyFont="1" applyFill="1" applyBorder="1" applyAlignment="1">
      <alignment horizontal="center" vertical="center"/>
      <protection/>
    </xf>
    <xf numFmtId="0" fontId="22" fillId="0" borderId="10" xfId="100" applyFont="1" applyFill="1" applyBorder="1" applyAlignment="1">
      <alignment horizontal="left" vertical="center"/>
      <protection/>
    </xf>
    <xf numFmtId="177" fontId="22" fillId="0" borderId="10" xfId="100" applyNumberFormat="1" applyFont="1" applyFill="1" applyBorder="1" applyAlignment="1">
      <alignment horizontal="center" vertical="center"/>
      <protection/>
    </xf>
    <xf numFmtId="49" fontId="22" fillId="0" borderId="10" xfId="100" applyNumberFormat="1" applyFont="1" applyFill="1" applyBorder="1" applyAlignment="1">
      <alignment horizontal="center" vertical="center"/>
      <protection/>
    </xf>
    <xf numFmtId="174" fontId="22" fillId="0" borderId="10" xfId="100" applyNumberFormat="1" applyFont="1" applyFill="1" applyBorder="1" applyAlignment="1">
      <alignment horizontal="center" vertical="center"/>
      <protection/>
    </xf>
    <xf numFmtId="0" fontId="51" fillId="0" borderId="0" xfId="100" applyFont="1" applyFill="1" applyBorder="1" applyAlignment="1">
      <alignment horizontal="center" vertical="center"/>
      <protection/>
    </xf>
    <xf numFmtId="49" fontId="21" fillId="0" borderId="10" xfId="93" applyNumberFormat="1" applyFont="1" applyFill="1" applyBorder="1" applyAlignment="1">
      <alignment horizontal="left" vertical="center"/>
      <protection/>
    </xf>
    <xf numFmtId="49" fontId="26" fillId="0" borderId="10" xfId="93" applyNumberFormat="1" applyFont="1" applyFill="1" applyBorder="1" applyAlignment="1">
      <alignment horizontal="center" vertical="center"/>
      <protection/>
    </xf>
    <xf numFmtId="49" fontId="26" fillId="0" borderId="10" xfId="93" applyNumberFormat="1" applyFont="1" applyFill="1" applyBorder="1" applyAlignment="1">
      <alignment horizontal="left" vertical="center"/>
      <protection/>
    </xf>
    <xf numFmtId="0" fontId="26" fillId="0" borderId="10" xfId="93" applyFont="1" applyFill="1" applyBorder="1" applyAlignment="1">
      <alignment horizontal="center" vertical="center"/>
      <protection/>
    </xf>
    <xf numFmtId="0" fontId="26" fillId="0" borderId="0" xfId="93" applyFont="1" applyAlignment="1">
      <alignment horizontal="center" vertical="center"/>
      <protection/>
    </xf>
    <xf numFmtId="0" fontId="26" fillId="0" borderId="0" xfId="93" applyFont="1">
      <alignment/>
      <protection/>
    </xf>
    <xf numFmtId="0" fontId="26" fillId="0" borderId="0" xfId="93" applyFont="1" applyAlignment="1">
      <alignment vertical="center"/>
      <protection/>
    </xf>
    <xf numFmtId="177" fontId="21" fillId="0" borderId="0" xfId="93" applyNumberFormat="1" applyFont="1" applyAlignment="1">
      <alignment vertical="center"/>
      <protection/>
    </xf>
    <xf numFmtId="177" fontId="23" fillId="0" borderId="0" xfId="201" applyNumberFormat="1" applyFont="1" applyAlignment="1">
      <alignment horizontal="center" vertical="top"/>
      <protection/>
    </xf>
    <xf numFmtId="177" fontId="21" fillId="0" borderId="10" xfId="93" applyNumberFormat="1" applyFont="1" applyFill="1" applyBorder="1" applyAlignment="1">
      <alignment horizontal="center" vertical="center"/>
      <protection/>
    </xf>
    <xf numFmtId="177" fontId="26" fillId="0" borderId="10" xfId="93" applyNumberFormat="1" applyFont="1" applyFill="1" applyBorder="1" applyAlignment="1">
      <alignment horizontal="center" vertical="center"/>
      <protection/>
    </xf>
    <xf numFmtId="49" fontId="26" fillId="0" borderId="10" xfId="93" applyNumberFormat="1" applyFont="1" applyFill="1" applyBorder="1" applyAlignment="1">
      <alignment horizontal="center" vertical="center" wrapText="1"/>
      <protection/>
    </xf>
    <xf numFmtId="49" fontId="21" fillId="0" borderId="10" xfId="93" applyNumberFormat="1" applyFont="1" applyFill="1" applyBorder="1" applyAlignment="1">
      <alignment horizontal="center" vertical="center" wrapText="1"/>
      <protection/>
    </xf>
    <xf numFmtId="0" fontId="22" fillId="0" borderId="0" xfId="201" applyFont="1" applyAlignment="1">
      <alignment horizontal="center"/>
      <protection/>
    </xf>
    <xf numFmtId="0" fontId="0" fillId="0" borderId="10" xfId="0" applyFont="1" applyBorder="1" applyAlignment="1">
      <alignment horizontal="left" vertical="center" wrapText="1"/>
    </xf>
    <xf numFmtId="178" fontId="0" fillId="0" borderId="10" xfId="0" applyNumberFormat="1" applyFont="1" applyBorder="1" applyAlignment="1">
      <alignment horizontal="center" vertical="center" wrapText="1"/>
    </xf>
    <xf numFmtId="178" fontId="23" fillId="0" borderId="10" xfId="100" applyNumberFormat="1" applyFont="1" applyBorder="1" applyAlignment="1">
      <alignment horizontal="center" vertical="center"/>
      <protection/>
    </xf>
    <xf numFmtId="2" fontId="2" fillId="0" borderId="10" xfId="95" applyNumberFormat="1" applyFont="1" applyFill="1" applyBorder="1" applyAlignment="1">
      <alignment horizontal="left" vertical="center" wrapText="1"/>
      <protection/>
    </xf>
    <xf numFmtId="2" fontId="2" fillId="0" borderId="10" xfId="95" applyNumberFormat="1" applyFont="1" applyFill="1" applyBorder="1" applyAlignment="1">
      <alignment vertical="center" wrapText="1"/>
      <protection/>
    </xf>
    <xf numFmtId="0" fontId="22" fillId="0" borderId="10" xfId="201" applyFont="1" applyFill="1" applyBorder="1" applyAlignment="1">
      <alignment horizontal="left" vertical="center" wrapText="1"/>
      <protection/>
    </xf>
    <xf numFmtId="49" fontId="23" fillId="0" borderId="10" xfId="100" applyNumberFormat="1" applyFont="1" applyFill="1" applyBorder="1" applyAlignment="1">
      <alignment horizontal="left" vertical="center"/>
      <protection/>
    </xf>
    <xf numFmtId="49" fontId="22" fillId="0" borderId="10" xfId="100" applyNumberFormat="1" applyFont="1" applyFill="1" applyBorder="1" applyAlignment="1">
      <alignment horizontal="left" vertical="center"/>
      <protection/>
    </xf>
    <xf numFmtId="0" fontId="21" fillId="0" borderId="0" xfId="93" applyFont="1" applyFill="1" applyAlignment="1">
      <alignment horizontal="center" vertical="center"/>
      <protection/>
    </xf>
    <xf numFmtId="0" fontId="23" fillId="0" borderId="10" xfId="201" applyFont="1" applyFill="1" applyBorder="1" applyAlignment="1">
      <alignment horizontal="left" vertical="center"/>
      <protection/>
    </xf>
    <xf numFmtId="0" fontId="23" fillId="0" borderId="0" xfId="201" applyFont="1" applyFill="1">
      <alignment/>
      <protection/>
    </xf>
    <xf numFmtId="0" fontId="23" fillId="0" borderId="10" xfId="100" applyFont="1" applyFill="1" applyBorder="1" applyAlignment="1">
      <alignment horizontal="left" vertical="center" wrapText="1"/>
      <protection/>
    </xf>
    <xf numFmtId="49" fontId="23" fillId="0" borderId="10" xfId="100" applyNumberFormat="1" applyFont="1" applyFill="1" applyBorder="1" applyAlignment="1">
      <alignment horizontal="left" vertical="center" wrapText="1"/>
      <protection/>
    </xf>
    <xf numFmtId="2" fontId="2" fillId="0" borderId="10" xfId="0" applyNumberFormat="1" applyFont="1" applyFill="1" applyBorder="1" applyAlignment="1">
      <alignment horizontal="center" vertical="center" wrapText="1"/>
    </xf>
    <xf numFmtId="0" fontId="22" fillId="0" borderId="10" xfId="201" applyFont="1" applyFill="1" applyBorder="1" applyAlignment="1">
      <alignment horizontal="left" wrapText="1"/>
      <protection/>
    </xf>
    <xf numFmtId="0" fontId="0" fillId="0" borderId="12" xfId="0" applyFont="1" applyBorder="1" applyAlignment="1">
      <alignment horizontal="center" vertical="center" wrapText="1"/>
    </xf>
    <xf numFmtId="0" fontId="0" fillId="0" borderId="14" xfId="0" applyFont="1" applyFill="1" applyBorder="1" applyAlignment="1">
      <alignment horizontal="center" vertical="center" textRotation="90"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3" fillId="0" borderId="14" xfId="100" applyFont="1" applyFill="1" applyBorder="1" applyAlignment="1">
      <alignment horizontal="center" vertical="center" wrapText="1"/>
      <protection/>
    </xf>
    <xf numFmtId="0" fontId="23" fillId="0" borderId="0" xfId="100" applyFont="1" applyFill="1" applyBorder="1" applyAlignment="1">
      <alignment horizontal="center" vertical="center"/>
      <protection/>
    </xf>
    <xf numFmtId="0" fontId="33" fillId="0" borderId="14" xfId="0" applyFont="1" applyFill="1" applyBorder="1" applyAlignment="1">
      <alignment horizontal="center" vertical="center" wrapText="1"/>
    </xf>
    <xf numFmtId="0" fontId="28" fillId="0" borderId="11" xfId="93" applyFont="1" applyBorder="1" applyAlignment="1">
      <alignment horizontal="right"/>
      <protection/>
    </xf>
    <xf numFmtId="49" fontId="23" fillId="0" borderId="0" xfId="201" applyNumberFormat="1" applyFont="1" applyFill="1" applyBorder="1" applyAlignment="1">
      <alignment horizontal="center" vertical="center"/>
      <protection/>
    </xf>
    <xf numFmtId="0" fontId="23" fillId="0" borderId="0" xfId="201" applyFont="1" applyFill="1" applyBorder="1" applyAlignment="1">
      <alignment horizontal="left"/>
      <protection/>
    </xf>
    <xf numFmtId="0" fontId="23" fillId="0" borderId="0" xfId="201" applyFont="1" applyFill="1" applyBorder="1" applyAlignment="1">
      <alignment horizontal="left" vertical="center"/>
      <protection/>
    </xf>
    <xf numFmtId="177" fontId="23" fillId="0" borderId="0" xfId="201" applyNumberFormat="1" applyFont="1" applyFill="1" applyBorder="1" applyAlignment="1">
      <alignment horizontal="center"/>
      <protection/>
    </xf>
    <xf numFmtId="177" fontId="23" fillId="0" borderId="0" xfId="201" applyNumberFormat="1" applyFont="1" applyFill="1" applyBorder="1">
      <alignment/>
      <protection/>
    </xf>
    <xf numFmtId="49" fontId="23" fillId="0" borderId="15" xfId="201" applyNumberFormat="1" applyFont="1" applyFill="1" applyBorder="1" applyAlignment="1">
      <alignment horizontal="center" vertical="center"/>
      <protection/>
    </xf>
    <xf numFmtId="49" fontId="22" fillId="0" borderId="15" xfId="201" applyNumberFormat="1" applyFont="1" applyFill="1" applyBorder="1" applyAlignment="1">
      <alignment horizontal="center" vertical="center"/>
      <protection/>
    </xf>
    <xf numFmtId="49" fontId="23" fillId="0" borderId="16" xfId="201" applyNumberFormat="1" applyFont="1" applyFill="1" applyBorder="1" applyAlignment="1">
      <alignment horizontal="center" vertical="center"/>
      <protection/>
    </xf>
    <xf numFmtId="0" fontId="23" fillId="0" borderId="17" xfId="201" applyFont="1" applyFill="1" applyBorder="1" applyAlignment="1">
      <alignment horizontal="left" vertical="center"/>
      <protection/>
    </xf>
    <xf numFmtId="49" fontId="2" fillId="24" borderId="18"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2" fontId="2" fillId="24" borderId="13" xfId="0" applyNumberFormat="1" applyFont="1" applyFill="1" applyBorder="1" applyAlignment="1">
      <alignment horizontal="center" vertical="center" wrapText="1"/>
    </xf>
    <xf numFmtId="49" fontId="23" fillId="0" borderId="19" xfId="201" applyNumberFormat="1" applyFont="1" applyBorder="1" applyAlignment="1">
      <alignment horizontal="center" vertical="center"/>
      <protection/>
    </xf>
    <xf numFmtId="0" fontId="23" fillId="0" borderId="20" xfId="201" applyFont="1" applyFill="1" applyBorder="1" applyAlignment="1">
      <alignment horizontal="center"/>
      <protection/>
    </xf>
    <xf numFmtId="0" fontId="23" fillId="0" borderId="20" xfId="201" applyFont="1" applyBorder="1" applyAlignment="1">
      <alignment horizontal="center" vertical="center"/>
      <protection/>
    </xf>
    <xf numFmtId="49" fontId="23" fillId="0" borderId="20" xfId="201" applyNumberFormat="1" applyFont="1" applyBorder="1" applyAlignment="1">
      <alignment horizontal="center"/>
      <protection/>
    </xf>
    <xf numFmtId="49" fontId="23" fillId="0" borderId="20" xfId="201" applyNumberFormat="1" applyFont="1" applyBorder="1" applyAlignment="1">
      <alignment horizontal="center"/>
      <protection/>
    </xf>
    <xf numFmtId="49" fontId="23" fillId="0" borderId="21" xfId="201" applyNumberFormat="1" applyFont="1" applyBorder="1" applyAlignment="1">
      <alignment horizontal="center"/>
      <protection/>
    </xf>
    <xf numFmtId="0" fontId="2" fillId="0" borderId="22"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49" fontId="0" fillId="0" borderId="16"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wrapText="1"/>
    </xf>
    <xf numFmtId="174" fontId="0" fillId="0" borderId="17"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12" xfId="0" applyFont="1" applyFill="1" applyBorder="1" applyAlignment="1">
      <alignment vertical="center" textRotation="90" wrapText="1"/>
    </xf>
    <xf numFmtId="174" fontId="0" fillId="0" borderId="14" xfId="0" applyNumberFormat="1" applyFont="1" applyFill="1" applyBorder="1" applyAlignment="1">
      <alignment horizontal="center" vertical="center" textRotation="90" wrapText="1"/>
    </xf>
    <xf numFmtId="0" fontId="2" fillId="24" borderId="13" xfId="0"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4" fontId="0" fillId="0" borderId="0" xfId="0" applyNumberFormat="1" applyFont="1" applyFill="1" applyBorder="1" applyAlignment="1">
      <alignment horizontal="center" vertical="center" wrapText="1"/>
    </xf>
    <xf numFmtId="177" fontId="2" fillId="0" borderId="22" xfId="0" applyNumberFormat="1" applyFont="1" applyFill="1" applyBorder="1" applyAlignment="1">
      <alignment horizontal="center" vertical="center" wrapText="1"/>
    </xf>
    <xf numFmtId="0" fontId="2" fillId="24" borderId="15" xfId="0"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14" xfId="93" applyFont="1" applyFill="1" applyBorder="1" applyAlignment="1">
      <alignment horizontal="center" vertical="center" textRotation="90" wrapText="1"/>
      <protection/>
    </xf>
    <xf numFmtId="177" fontId="2" fillId="0" borderId="24" xfId="0" applyNumberFormat="1" applyFont="1" applyFill="1" applyBorder="1" applyAlignment="1">
      <alignment horizontal="center" vertical="center" wrapText="1"/>
    </xf>
    <xf numFmtId="49" fontId="23" fillId="0" borderId="0" xfId="100" applyNumberFormat="1" applyFont="1" applyFill="1" applyBorder="1" applyAlignment="1">
      <alignment horizontal="center" vertical="center"/>
      <protection/>
    </xf>
    <xf numFmtId="0" fontId="23" fillId="0" borderId="0" xfId="100" applyFont="1" applyFill="1" applyBorder="1" applyAlignment="1">
      <alignment horizontal="left" vertical="center"/>
      <protection/>
    </xf>
    <xf numFmtId="177" fontId="23" fillId="0" borderId="0" xfId="100" applyNumberFormat="1" applyFont="1" applyFill="1" applyBorder="1" applyAlignment="1">
      <alignment horizontal="center" vertical="center"/>
      <protection/>
    </xf>
    <xf numFmtId="49" fontId="23" fillId="0" borderId="22" xfId="100" applyNumberFormat="1" applyFont="1" applyFill="1" applyBorder="1" applyAlignment="1">
      <alignment horizontal="center" vertical="center"/>
      <protection/>
    </xf>
    <xf numFmtId="174" fontId="23" fillId="0" borderId="22" xfId="100" applyNumberFormat="1" applyFont="1" applyFill="1" applyBorder="1" applyAlignment="1">
      <alignment horizontal="center" vertical="center"/>
      <protection/>
    </xf>
    <xf numFmtId="49" fontId="23" fillId="0" borderId="15" xfId="100" applyNumberFormat="1" applyFont="1" applyFill="1" applyBorder="1" applyAlignment="1">
      <alignment horizontal="center" vertical="center"/>
      <protection/>
    </xf>
    <xf numFmtId="49" fontId="22" fillId="0" borderId="15" xfId="100" applyNumberFormat="1" applyFont="1" applyFill="1" applyBorder="1" applyAlignment="1">
      <alignment horizontal="center" vertical="center"/>
      <protection/>
    </xf>
    <xf numFmtId="49" fontId="22" fillId="0" borderId="22" xfId="100" applyNumberFormat="1" applyFont="1" applyFill="1" applyBorder="1" applyAlignment="1">
      <alignment horizontal="center" vertical="center"/>
      <protection/>
    </xf>
    <xf numFmtId="49" fontId="23" fillId="0" borderId="16" xfId="100" applyNumberFormat="1" applyFont="1" applyFill="1" applyBorder="1" applyAlignment="1">
      <alignment horizontal="center" vertical="center"/>
      <protection/>
    </xf>
    <xf numFmtId="0" fontId="23" fillId="0" borderId="17" xfId="100" applyFont="1" applyFill="1" applyBorder="1" applyAlignment="1">
      <alignment horizontal="left" vertical="center"/>
      <protection/>
    </xf>
    <xf numFmtId="177" fontId="23" fillId="0" borderId="17" xfId="100" applyNumberFormat="1" applyFont="1" applyFill="1" applyBorder="1" applyAlignment="1">
      <alignment horizontal="center" vertical="center"/>
      <protection/>
    </xf>
    <xf numFmtId="0" fontId="23" fillId="0" borderId="14" xfId="100" applyFont="1" applyFill="1" applyBorder="1" applyAlignment="1">
      <alignment horizontal="center" vertical="center" textRotation="90" wrapText="1"/>
      <protection/>
    </xf>
    <xf numFmtId="177" fontId="23" fillId="0" borderId="13" xfId="100" applyNumberFormat="1" applyFont="1" applyFill="1" applyBorder="1" applyAlignment="1">
      <alignment horizontal="center" vertical="center"/>
      <protection/>
    </xf>
    <xf numFmtId="174" fontId="23" fillId="0" borderId="24" xfId="100" applyNumberFormat="1" applyFont="1" applyFill="1" applyBorder="1" applyAlignment="1">
      <alignment horizontal="center" vertical="center"/>
      <protection/>
    </xf>
    <xf numFmtId="0" fontId="23" fillId="0" borderId="19" xfId="100" applyFont="1" applyFill="1" applyBorder="1" applyAlignment="1">
      <alignment horizontal="center" vertical="center"/>
      <protection/>
    </xf>
    <xf numFmtId="0" fontId="23" fillId="0" borderId="20" xfId="100" applyFont="1" applyFill="1" applyBorder="1" applyAlignment="1">
      <alignment horizontal="center" vertical="center"/>
      <protection/>
    </xf>
    <xf numFmtId="49" fontId="23" fillId="0" borderId="20" xfId="100" applyNumberFormat="1" applyFont="1" applyFill="1" applyBorder="1" applyAlignment="1">
      <alignment horizontal="center" vertical="center"/>
      <protection/>
    </xf>
    <xf numFmtId="49" fontId="23" fillId="0" borderId="21" xfId="100" applyNumberFormat="1" applyFont="1" applyFill="1" applyBorder="1" applyAlignment="1">
      <alignment horizontal="center" vertical="center"/>
      <protection/>
    </xf>
    <xf numFmtId="0" fontId="0" fillId="0" borderId="0" xfId="93" applyFont="1" applyAlignment="1">
      <alignment horizontal="right" vertical="center"/>
      <protection/>
    </xf>
    <xf numFmtId="0" fontId="0" fillId="0" borderId="0" xfId="93" applyFont="1" applyAlignment="1">
      <alignment horizontal="right"/>
      <protection/>
    </xf>
    <xf numFmtId="0" fontId="23" fillId="0" borderId="0" xfId="100" applyFont="1" applyFill="1" applyBorder="1" applyAlignment="1">
      <alignment horizontal="left" vertical="center" wrapText="1"/>
      <protection/>
    </xf>
    <xf numFmtId="177" fontId="23" fillId="0" borderId="22" xfId="100" applyNumberFormat="1" applyFont="1" applyFill="1" applyBorder="1" applyAlignment="1">
      <alignment horizontal="center" vertical="center"/>
      <protection/>
    </xf>
    <xf numFmtId="0" fontId="23" fillId="0" borderId="17" xfId="100" applyFont="1" applyFill="1" applyBorder="1" applyAlignment="1">
      <alignment horizontal="left" vertical="center" wrapText="1"/>
      <protection/>
    </xf>
    <xf numFmtId="177" fontId="23" fillId="0" borderId="23" xfId="100" applyNumberFormat="1" applyFont="1" applyFill="1" applyBorder="1" applyAlignment="1">
      <alignment horizontal="center" vertical="center"/>
      <protection/>
    </xf>
    <xf numFmtId="0" fontId="23" fillId="0" borderId="25" xfId="100" applyFont="1" applyFill="1" applyBorder="1" applyAlignment="1">
      <alignment horizontal="center" vertical="center" textRotation="90" wrapText="1"/>
      <protection/>
    </xf>
    <xf numFmtId="49" fontId="23" fillId="0" borderId="0" xfId="100" applyNumberFormat="1" applyFont="1" applyFill="1" applyBorder="1" applyAlignment="1">
      <alignment horizontal="left" vertical="center"/>
      <protection/>
    </xf>
    <xf numFmtId="174" fontId="23" fillId="0" borderId="0" xfId="100" applyNumberFormat="1" applyFont="1" applyFill="1" applyBorder="1" applyAlignment="1">
      <alignment horizontal="center" vertical="center"/>
      <protection/>
    </xf>
    <xf numFmtId="49" fontId="23" fillId="0" borderId="17" xfId="100" applyNumberFormat="1" applyFont="1" applyFill="1" applyBorder="1" applyAlignment="1">
      <alignment horizontal="left" vertical="center"/>
      <protection/>
    </xf>
    <xf numFmtId="0" fontId="23" fillId="0" borderId="17" xfId="100" applyFont="1" applyFill="1" applyBorder="1" applyAlignment="1">
      <alignment horizontal="center" vertical="center"/>
      <protection/>
    </xf>
    <xf numFmtId="174" fontId="23" fillId="0" borderId="17" xfId="100" applyNumberFormat="1" applyFont="1" applyFill="1" applyBorder="1" applyAlignment="1">
      <alignment horizontal="center" vertical="center"/>
      <protection/>
    </xf>
    <xf numFmtId="49" fontId="23" fillId="0" borderId="13" xfId="100" applyNumberFormat="1" applyFont="1" applyFill="1" applyBorder="1" applyAlignment="1">
      <alignment horizontal="center" vertical="center"/>
      <protection/>
    </xf>
    <xf numFmtId="49" fontId="23" fillId="0" borderId="24" xfId="100" applyNumberFormat="1" applyFont="1" applyFill="1" applyBorder="1" applyAlignment="1">
      <alignment horizontal="center" vertical="center"/>
      <protection/>
    </xf>
    <xf numFmtId="0" fontId="23" fillId="0" borderId="22" xfId="100" applyFont="1" applyFill="1" applyBorder="1" applyAlignment="1">
      <alignment horizontal="center" vertical="center"/>
      <protection/>
    </xf>
    <xf numFmtId="0" fontId="22" fillId="0" borderId="22" xfId="100" applyFont="1" applyFill="1" applyBorder="1" applyAlignment="1">
      <alignment horizontal="center" vertical="center"/>
      <protection/>
    </xf>
    <xf numFmtId="0" fontId="23" fillId="0" borderId="23" xfId="100" applyFont="1" applyFill="1" applyBorder="1" applyAlignment="1">
      <alignment horizontal="center" vertical="center"/>
      <protection/>
    </xf>
    <xf numFmtId="0" fontId="23" fillId="0" borderId="24" xfId="100" applyFont="1" applyFill="1" applyBorder="1" applyAlignment="1">
      <alignment horizontal="center" vertical="center"/>
      <protection/>
    </xf>
    <xf numFmtId="0" fontId="23" fillId="0" borderId="21" xfId="100" applyFont="1" applyFill="1" applyBorder="1" applyAlignment="1">
      <alignment horizontal="center" vertical="center"/>
      <protection/>
    </xf>
    <xf numFmtId="0" fontId="0" fillId="0" borderId="0" xfId="0" applyFont="1" applyAlignment="1">
      <alignment horizontal="left" vertical="center"/>
    </xf>
    <xf numFmtId="177" fontId="22" fillId="0" borderId="22" xfId="100" applyNumberFormat="1" applyFont="1" applyFill="1" applyBorder="1" applyAlignment="1">
      <alignment horizontal="center" vertical="center"/>
      <protection/>
    </xf>
    <xf numFmtId="49" fontId="23" fillId="0" borderId="17" xfId="100" applyNumberFormat="1" applyFont="1" applyFill="1" applyBorder="1" applyAlignment="1">
      <alignment horizontal="center" vertical="center"/>
      <protection/>
    </xf>
    <xf numFmtId="49" fontId="23" fillId="0" borderId="23" xfId="100" applyNumberFormat="1" applyFont="1" applyFill="1" applyBorder="1" applyAlignment="1">
      <alignment horizontal="center" vertical="center"/>
      <protection/>
    </xf>
    <xf numFmtId="49" fontId="22" fillId="0" borderId="13" xfId="100" applyNumberFormat="1" applyFont="1" applyFill="1" applyBorder="1" applyAlignment="1">
      <alignment horizontal="center" vertical="center"/>
      <protection/>
    </xf>
    <xf numFmtId="49" fontId="21" fillId="0" borderId="0" xfId="93" applyNumberFormat="1" applyFont="1" applyFill="1" applyBorder="1" applyAlignment="1">
      <alignment horizontal="center" vertical="center"/>
      <protection/>
    </xf>
    <xf numFmtId="49" fontId="21" fillId="0" borderId="0" xfId="93" applyNumberFormat="1" applyFont="1" applyFill="1" applyBorder="1" applyAlignment="1">
      <alignment horizontal="left" vertical="center"/>
      <protection/>
    </xf>
    <xf numFmtId="0" fontId="21" fillId="0" borderId="0" xfId="93" applyFont="1" applyFill="1" applyBorder="1" applyAlignment="1">
      <alignment horizontal="center" vertical="center"/>
      <protection/>
    </xf>
    <xf numFmtId="0" fontId="21" fillId="0" borderId="0" xfId="93" applyFont="1" applyFill="1" applyBorder="1" applyAlignment="1">
      <alignment horizontal="center" vertical="center" wrapText="1"/>
      <protection/>
    </xf>
    <xf numFmtId="0" fontId="21" fillId="0" borderId="26" xfId="93" applyFont="1" applyFill="1" applyBorder="1" applyAlignment="1">
      <alignment horizontal="center" vertical="center" wrapText="1"/>
      <protection/>
    </xf>
    <xf numFmtId="0" fontId="23" fillId="0" borderId="26" xfId="201" applyFont="1" applyBorder="1" applyAlignment="1">
      <alignment horizontal="center" vertical="center" wrapText="1"/>
      <protection/>
    </xf>
    <xf numFmtId="0" fontId="21" fillId="0" borderId="22" xfId="93" applyFont="1" applyFill="1" applyBorder="1" applyAlignment="1">
      <alignment horizontal="center" vertical="center"/>
      <protection/>
    </xf>
    <xf numFmtId="0" fontId="26" fillId="0" borderId="22" xfId="93" applyFont="1" applyFill="1" applyBorder="1" applyAlignment="1">
      <alignment horizontal="center" vertical="center"/>
      <protection/>
    </xf>
    <xf numFmtId="49" fontId="21" fillId="0" borderId="15" xfId="93" applyNumberFormat="1" applyFont="1" applyFill="1" applyBorder="1" applyAlignment="1">
      <alignment horizontal="center" vertical="center"/>
      <protection/>
    </xf>
    <xf numFmtId="49" fontId="26" fillId="0" borderId="15" xfId="93" applyNumberFormat="1" applyFont="1" applyFill="1" applyBorder="1" applyAlignment="1">
      <alignment horizontal="center" vertical="center"/>
      <protection/>
    </xf>
    <xf numFmtId="49" fontId="21" fillId="0" borderId="16" xfId="93" applyNumberFormat="1" applyFont="1" applyFill="1" applyBorder="1" applyAlignment="1">
      <alignment horizontal="center" vertical="center"/>
      <protection/>
    </xf>
    <xf numFmtId="49" fontId="21" fillId="0" borderId="17" xfId="93" applyNumberFormat="1" applyFont="1" applyFill="1" applyBorder="1" applyAlignment="1">
      <alignment horizontal="left" vertical="center"/>
      <protection/>
    </xf>
    <xf numFmtId="49" fontId="21" fillId="0" borderId="17" xfId="93" applyNumberFormat="1" applyFont="1" applyFill="1" applyBorder="1" applyAlignment="1">
      <alignment horizontal="center" vertical="center"/>
      <protection/>
    </xf>
    <xf numFmtId="0" fontId="21" fillId="0" borderId="17" xfId="93" applyFont="1" applyFill="1" applyBorder="1" applyAlignment="1">
      <alignment horizontal="center" vertical="center"/>
      <protection/>
    </xf>
    <xf numFmtId="0" fontId="21" fillId="0" borderId="17" xfId="93" applyFont="1" applyFill="1" applyBorder="1" applyAlignment="1">
      <alignment horizontal="center" vertical="center" wrapText="1"/>
      <protection/>
    </xf>
    <xf numFmtId="0" fontId="21" fillId="0" borderId="23" xfId="93" applyFont="1" applyFill="1" applyBorder="1" applyAlignment="1">
      <alignment horizontal="center" vertical="center"/>
      <protection/>
    </xf>
    <xf numFmtId="0" fontId="33" fillId="0" borderId="26" xfId="0" applyFont="1" applyFill="1" applyBorder="1" applyAlignment="1">
      <alignment horizontal="center" vertical="center" wrapText="1"/>
    </xf>
    <xf numFmtId="0" fontId="21" fillId="0" borderId="26" xfId="93" applyFont="1" applyBorder="1" applyAlignment="1">
      <alignment horizontal="center" vertical="center" wrapText="1"/>
      <protection/>
    </xf>
    <xf numFmtId="0" fontId="21" fillId="0" borderId="27" xfId="93" applyFont="1" applyFill="1" applyBorder="1" applyAlignment="1">
      <alignment horizontal="center" vertical="center" wrapText="1"/>
      <protection/>
    </xf>
    <xf numFmtId="0" fontId="26" fillId="0" borderId="13" xfId="93" applyFont="1" applyFill="1" applyBorder="1" applyAlignment="1">
      <alignment horizontal="center" vertical="center"/>
      <protection/>
    </xf>
    <xf numFmtId="0" fontId="26" fillId="0" borderId="24" xfId="93" applyFont="1" applyFill="1" applyBorder="1" applyAlignment="1">
      <alignment horizontal="center" vertical="center"/>
      <protection/>
    </xf>
    <xf numFmtId="0" fontId="21" fillId="0" borderId="19" xfId="93" applyFont="1" applyFill="1" applyBorder="1" applyAlignment="1">
      <alignment horizontal="center" vertical="center"/>
      <protection/>
    </xf>
    <xf numFmtId="0" fontId="21" fillId="0" borderId="20" xfId="93" applyFont="1" applyFill="1" applyBorder="1" applyAlignment="1">
      <alignment horizontal="center" vertical="center"/>
      <protection/>
    </xf>
    <xf numFmtId="0" fontId="21" fillId="0" borderId="21" xfId="93" applyFont="1" applyFill="1" applyBorder="1" applyAlignment="1">
      <alignment horizontal="center" vertical="center"/>
      <protection/>
    </xf>
    <xf numFmtId="0" fontId="37" fillId="0" borderId="0" xfId="201" applyFont="1" applyAlignment="1">
      <alignment horizontal="left"/>
      <protection/>
    </xf>
    <xf numFmtId="49" fontId="23" fillId="0" borderId="0" xfId="201" applyNumberFormat="1" applyFont="1" applyFill="1" applyBorder="1" applyAlignment="1">
      <alignment horizontal="center"/>
      <protection/>
    </xf>
    <xf numFmtId="49" fontId="23" fillId="0" borderId="0" xfId="201" applyNumberFormat="1" applyFont="1" applyFill="1" applyBorder="1" applyAlignment="1">
      <alignment horizontal="left" wrapText="1"/>
      <protection/>
    </xf>
    <xf numFmtId="0" fontId="23" fillId="0" borderId="0" xfId="201" applyFont="1" applyFill="1" applyBorder="1" applyAlignment="1">
      <alignment horizontal="center"/>
      <protection/>
    </xf>
    <xf numFmtId="0" fontId="23" fillId="0" borderId="0" xfId="201" applyFont="1" applyFill="1" applyBorder="1" applyAlignment="1">
      <alignment horizontal="center"/>
      <protection/>
    </xf>
    <xf numFmtId="0" fontId="22" fillId="0" borderId="0" xfId="201" applyFont="1" applyFill="1" applyBorder="1" applyAlignment="1">
      <alignment horizontal="center"/>
      <protection/>
    </xf>
    <xf numFmtId="49" fontId="23" fillId="0" borderId="0" xfId="201" applyNumberFormat="1" applyFont="1" applyFill="1" applyBorder="1" applyAlignment="1">
      <alignment horizontal="center" wrapText="1"/>
      <protection/>
    </xf>
    <xf numFmtId="49" fontId="23" fillId="0" borderId="0" xfId="201" applyNumberFormat="1" applyFont="1" applyFill="1" applyBorder="1" applyAlignment="1">
      <alignment horizontal="left"/>
      <protection/>
    </xf>
    <xf numFmtId="177" fontId="21" fillId="0" borderId="0" xfId="93" applyNumberFormat="1" applyFont="1" applyFill="1" applyBorder="1" applyAlignment="1">
      <alignment horizontal="center" vertical="center"/>
      <protection/>
    </xf>
    <xf numFmtId="177" fontId="26" fillId="0" borderId="22" xfId="93" applyNumberFormat="1" applyFont="1" applyFill="1" applyBorder="1" applyAlignment="1">
      <alignment horizontal="center" vertical="center"/>
      <protection/>
    </xf>
    <xf numFmtId="177" fontId="21" fillId="0" borderId="22" xfId="93" applyNumberFormat="1" applyFont="1" applyFill="1" applyBorder="1" applyAlignment="1">
      <alignment horizontal="center" vertical="center"/>
      <protection/>
    </xf>
    <xf numFmtId="177" fontId="21" fillId="0" borderId="17" xfId="93" applyNumberFormat="1" applyFont="1" applyFill="1" applyBorder="1" applyAlignment="1">
      <alignment horizontal="center" vertical="center"/>
      <protection/>
    </xf>
    <xf numFmtId="0" fontId="0" fillId="24" borderId="17" xfId="89" applyFont="1" applyFill="1" applyBorder="1" applyAlignment="1">
      <alignment horizontal="center" vertical="center" wrapText="1"/>
      <protection/>
    </xf>
    <xf numFmtId="177" fontId="21" fillId="0" borderId="23" xfId="93" applyNumberFormat="1" applyFont="1" applyFill="1" applyBorder="1" applyAlignment="1">
      <alignment horizontal="center" vertical="center"/>
      <protection/>
    </xf>
    <xf numFmtId="0" fontId="33" fillId="0" borderId="14" xfId="0" applyFont="1" applyFill="1" applyBorder="1" applyAlignment="1">
      <alignment horizontal="center" vertical="center" textRotation="90" wrapText="1"/>
    </xf>
    <xf numFmtId="0" fontId="33" fillId="0" borderId="14" xfId="93" applyFont="1" applyFill="1" applyBorder="1" applyAlignment="1">
      <alignment horizontal="center" vertical="center" textRotation="90" wrapText="1"/>
      <protection/>
    </xf>
    <xf numFmtId="0" fontId="33" fillId="0" borderId="25" xfId="93" applyFont="1" applyFill="1" applyBorder="1" applyAlignment="1">
      <alignment horizontal="center" vertical="center" textRotation="90" wrapText="1"/>
      <protection/>
    </xf>
    <xf numFmtId="0" fontId="21" fillId="0" borderId="13" xfId="93" applyFont="1" applyFill="1" applyBorder="1" applyAlignment="1">
      <alignment horizontal="center" vertical="center"/>
      <protection/>
    </xf>
    <xf numFmtId="49" fontId="21" fillId="0" borderId="13" xfId="93" applyNumberFormat="1" applyFont="1" applyFill="1" applyBorder="1" applyAlignment="1">
      <alignment horizontal="center" vertical="center"/>
      <protection/>
    </xf>
    <xf numFmtId="49" fontId="21" fillId="0" borderId="24" xfId="93" applyNumberFormat="1" applyFont="1" applyFill="1" applyBorder="1" applyAlignment="1">
      <alignment horizontal="center" vertical="center"/>
      <protection/>
    </xf>
    <xf numFmtId="3" fontId="21" fillId="0" borderId="20" xfId="93" applyNumberFormat="1" applyFont="1" applyFill="1" applyBorder="1" applyAlignment="1">
      <alignment horizontal="center" vertical="center"/>
      <protection/>
    </xf>
    <xf numFmtId="49" fontId="21" fillId="0" borderId="20" xfId="93" applyNumberFormat="1" applyFont="1" applyFill="1" applyBorder="1" applyAlignment="1">
      <alignment horizontal="center" vertical="center"/>
      <protection/>
    </xf>
    <xf numFmtId="49" fontId="21" fillId="0" borderId="21" xfId="93" applyNumberFormat="1" applyFont="1" applyFill="1" applyBorder="1" applyAlignment="1">
      <alignment horizontal="center" vertical="center"/>
      <protection/>
    </xf>
    <xf numFmtId="0" fontId="21" fillId="0" borderId="0" xfId="93" applyFont="1" applyBorder="1" applyAlignment="1">
      <alignment vertical="center" wrapText="1"/>
      <protection/>
    </xf>
    <xf numFmtId="0" fontId="21" fillId="0" borderId="0" xfId="93" applyFont="1" applyBorder="1" applyAlignment="1">
      <alignment horizontal="left" vertical="center" wrapText="1"/>
      <protection/>
    </xf>
    <xf numFmtId="3" fontId="21" fillId="0" borderId="0" xfId="93" applyNumberFormat="1" applyFont="1" applyBorder="1" applyAlignment="1">
      <alignment horizontal="left" vertical="center"/>
      <protection/>
    </xf>
    <xf numFmtId="0" fontId="21" fillId="0" borderId="25" xfId="93" applyFont="1" applyBorder="1" applyAlignment="1">
      <alignment horizontal="center" vertical="center" wrapText="1"/>
      <protection/>
    </xf>
    <xf numFmtId="0" fontId="21" fillId="0" borderId="15" xfId="93" applyFont="1" applyBorder="1" applyAlignment="1">
      <alignment horizontal="center" vertical="center"/>
      <protection/>
    </xf>
    <xf numFmtId="0" fontId="21" fillId="0" borderId="16" xfId="93" applyFont="1" applyBorder="1" applyAlignment="1">
      <alignment horizontal="center" vertical="center"/>
      <protection/>
    </xf>
    <xf numFmtId="0" fontId="21" fillId="0" borderId="17" xfId="93" applyFont="1" applyBorder="1" applyAlignment="1">
      <alignment vertical="center" wrapText="1"/>
      <protection/>
    </xf>
    <xf numFmtId="0" fontId="21" fillId="0" borderId="17" xfId="93" applyFont="1" applyBorder="1" applyAlignment="1">
      <alignment horizontal="left" vertical="center" wrapText="1"/>
      <protection/>
    </xf>
    <xf numFmtId="3" fontId="21" fillId="0" borderId="23" xfId="93" applyNumberFormat="1" applyFont="1" applyBorder="1" applyAlignment="1">
      <alignment horizontal="left" vertical="center"/>
      <protection/>
    </xf>
    <xf numFmtId="0" fontId="21" fillId="0" borderId="18" xfId="93" applyFont="1" applyBorder="1" applyAlignment="1">
      <alignment horizontal="center" vertical="center"/>
      <protection/>
    </xf>
    <xf numFmtId="0" fontId="21" fillId="0" borderId="13" xfId="93" applyFont="1" applyBorder="1" applyAlignment="1">
      <alignment vertical="center" wrapText="1"/>
      <protection/>
    </xf>
    <xf numFmtId="0" fontId="21" fillId="0" borderId="19" xfId="134" applyFont="1" applyFill="1" applyBorder="1" applyAlignment="1">
      <alignment horizontal="center" vertical="center" wrapText="1"/>
      <protection/>
    </xf>
    <xf numFmtId="0" fontId="21" fillId="0" borderId="20" xfId="93" applyFont="1" applyBorder="1" applyAlignment="1">
      <alignment horizontal="center" vertical="center" wrapText="1"/>
      <protection/>
    </xf>
    <xf numFmtId="0" fontId="21" fillId="0" borderId="20" xfId="134" applyFont="1" applyFill="1" applyBorder="1" applyAlignment="1">
      <alignment horizontal="center" vertical="center" wrapText="1"/>
      <protection/>
    </xf>
    <xf numFmtId="49" fontId="21" fillId="0" borderId="20" xfId="134" applyNumberFormat="1" applyFont="1" applyFill="1" applyBorder="1" applyAlignment="1">
      <alignment horizontal="center" vertical="center" wrapText="1"/>
      <protection/>
    </xf>
    <xf numFmtId="49" fontId="21" fillId="0" borderId="20" xfId="93" applyNumberFormat="1" applyFont="1" applyBorder="1" applyAlignment="1">
      <alignment horizontal="center" vertical="center" wrapText="1"/>
      <protection/>
    </xf>
    <xf numFmtId="49" fontId="21" fillId="0" borderId="21" xfId="134" applyNumberFormat="1" applyFont="1" applyFill="1" applyBorder="1" applyAlignment="1">
      <alignment horizontal="center" vertical="center" wrapText="1"/>
      <protection/>
    </xf>
    <xf numFmtId="0" fontId="0" fillId="0" borderId="14" xfId="236" applyFont="1" applyBorder="1" applyAlignment="1">
      <alignment horizontal="center" vertical="center" wrapText="1"/>
      <protection/>
    </xf>
    <xf numFmtId="0" fontId="21" fillId="0" borderId="14" xfId="93" applyFont="1" applyFill="1" applyBorder="1" applyAlignment="1">
      <alignment horizontal="center" vertical="center" wrapText="1"/>
      <protection/>
    </xf>
    <xf numFmtId="174" fontId="58" fillId="0" borderId="17" xfId="0" applyNumberFormat="1" applyFont="1" applyFill="1" applyBorder="1" applyAlignment="1">
      <alignment horizontal="center" vertical="center" wrapText="1"/>
    </xf>
    <xf numFmtId="0" fontId="22" fillId="0" borderId="10" xfId="100" applyFont="1" applyFill="1" applyBorder="1" applyAlignment="1">
      <alignment horizontal="left" vertical="center" wrapText="1"/>
      <protection/>
    </xf>
    <xf numFmtId="177" fontId="58" fillId="0" borderId="17" xfId="100" applyNumberFormat="1" applyFont="1" applyFill="1" applyBorder="1" applyAlignment="1">
      <alignment horizontal="center" vertical="center"/>
      <protection/>
    </xf>
    <xf numFmtId="0" fontId="0" fillId="0" borderId="0" xfId="0" applyFont="1" applyAlignment="1">
      <alignment horizontal="center"/>
    </xf>
    <xf numFmtId="0" fontId="21" fillId="0" borderId="28" xfId="93" applyFont="1" applyFill="1" applyBorder="1" applyAlignment="1">
      <alignment horizontal="center" vertical="center" textRotation="90" wrapText="1"/>
      <protection/>
    </xf>
    <xf numFmtId="0" fontId="21" fillId="0" borderId="14" xfId="93" applyFont="1" applyBorder="1" applyAlignment="1">
      <alignment horizontal="center" vertical="center" textRotation="90"/>
      <protection/>
    </xf>
    <xf numFmtId="0" fontId="21" fillId="0" borderId="14" xfId="93" applyFont="1" applyFill="1" applyBorder="1" applyAlignment="1">
      <alignment horizontal="center" vertical="center"/>
      <protection/>
    </xf>
    <xf numFmtId="0" fontId="0" fillId="0" borderId="14" xfId="91" applyFont="1" applyBorder="1" applyAlignment="1">
      <alignment horizontal="center" vertical="center" wrapText="1"/>
      <protection/>
    </xf>
    <xf numFmtId="0" fontId="23" fillId="0" borderId="25" xfId="201" applyFont="1" applyBorder="1" applyAlignment="1">
      <alignment horizontal="center" vertical="center" wrapText="1"/>
      <protection/>
    </xf>
    <xf numFmtId="0" fontId="23" fillId="0" borderId="19" xfId="201" applyFont="1" applyFill="1" applyBorder="1" applyAlignment="1">
      <alignment horizontal="center"/>
      <protection/>
    </xf>
    <xf numFmtId="0" fontId="23" fillId="0" borderId="21" xfId="201" applyFont="1" applyFill="1" applyBorder="1" applyAlignment="1">
      <alignment horizontal="center"/>
      <protection/>
    </xf>
    <xf numFmtId="49" fontId="23" fillId="0" borderId="20" xfId="201" applyNumberFormat="1" applyFont="1" applyFill="1" applyBorder="1" applyAlignment="1">
      <alignment horizontal="center"/>
      <protection/>
    </xf>
    <xf numFmtId="0" fontId="28" fillId="0" borderId="11" xfId="93" applyFont="1" applyFill="1" applyBorder="1" applyAlignment="1">
      <alignment horizontal="right"/>
      <protection/>
    </xf>
    <xf numFmtId="186" fontId="2" fillId="0" borderId="10" xfId="0" applyNumberFormat="1" applyFont="1" applyFill="1" applyBorder="1" applyAlignment="1">
      <alignment horizontal="center" vertical="center" wrapText="1"/>
    </xf>
    <xf numFmtId="186" fontId="2" fillId="0" borderId="13" xfId="0" applyNumberFormat="1" applyFont="1" applyFill="1" applyBorder="1" applyAlignment="1">
      <alignment horizontal="center" vertical="center" wrapText="1"/>
    </xf>
    <xf numFmtId="0" fontId="52" fillId="0" borderId="14" xfId="201" applyFont="1" applyFill="1" applyBorder="1" applyAlignment="1">
      <alignment horizontal="center" vertical="center" textRotation="90" wrapText="1"/>
      <protection/>
    </xf>
    <xf numFmtId="0" fontId="52" fillId="0" borderId="14" xfId="201" applyFont="1" applyBorder="1" applyAlignment="1">
      <alignment horizontal="center" vertical="center" textRotation="90" wrapText="1"/>
      <protection/>
    </xf>
    <xf numFmtId="0" fontId="52" fillId="0" borderId="25" xfId="201" applyFont="1" applyBorder="1" applyAlignment="1">
      <alignment horizontal="center" vertical="center" textRotation="90" wrapText="1"/>
      <protection/>
    </xf>
    <xf numFmtId="0" fontId="0" fillId="24" borderId="29" xfId="89" applyFont="1" applyFill="1" applyBorder="1" applyAlignment="1">
      <alignment vertical="center" wrapText="1"/>
      <protection/>
    </xf>
    <xf numFmtId="0" fontId="0" fillId="0" borderId="10" xfId="100" applyFont="1" applyFill="1" applyBorder="1" applyAlignment="1">
      <alignment horizontal="left" vertical="center"/>
      <protection/>
    </xf>
    <xf numFmtId="0" fontId="0" fillId="0" borderId="10" xfId="100" applyFont="1" applyFill="1" applyBorder="1" applyAlignment="1">
      <alignment horizontal="center" vertical="center"/>
      <protection/>
    </xf>
    <xf numFmtId="0" fontId="28" fillId="0" borderId="0" xfId="93" applyFont="1" applyAlignment="1">
      <alignment horizontal="center"/>
      <protection/>
    </xf>
    <xf numFmtId="0" fontId="28" fillId="0" borderId="0" xfId="0" applyFont="1" applyFill="1" applyAlignment="1">
      <alignment horizontal="left"/>
    </xf>
    <xf numFmtId="0" fontId="0" fillId="0" borderId="0" xfId="93" applyFont="1" applyAlignment="1">
      <alignment horizontal="center"/>
      <protection/>
    </xf>
    <xf numFmtId="0" fontId="0" fillId="0" borderId="0" xfId="93" applyFont="1" applyAlignment="1">
      <alignment horizontal="left"/>
      <protection/>
    </xf>
    <xf numFmtId="0" fontId="21" fillId="0" borderId="13" xfId="93" applyFont="1" applyBorder="1" applyAlignment="1">
      <alignment horizontal="center" vertical="center" wrapText="1"/>
      <protection/>
    </xf>
    <xf numFmtId="0" fontId="22" fillId="0" borderId="13" xfId="201" applyFont="1" applyFill="1" applyBorder="1" applyAlignment="1">
      <alignment horizontal="center" vertical="center"/>
      <protection/>
    </xf>
    <xf numFmtId="0" fontId="22" fillId="0" borderId="24" xfId="201" applyFont="1" applyFill="1" applyBorder="1" applyAlignment="1">
      <alignment horizontal="center" vertical="center"/>
      <protection/>
    </xf>
    <xf numFmtId="0" fontId="22" fillId="0" borderId="10" xfId="201" applyFont="1" applyFill="1" applyBorder="1" applyAlignment="1">
      <alignment horizontal="center" vertical="center"/>
      <protection/>
    </xf>
    <xf numFmtId="0" fontId="22" fillId="0" borderId="22" xfId="201" applyFont="1" applyFill="1" applyBorder="1" applyAlignment="1">
      <alignment horizontal="center" vertical="center"/>
      <protection/>
    </xf>
    <xf numFmtId="0" fontId="23" fillId="0" borderId="10" xfId="201" applyFont="1" applyFill="1" applyBorder="1" applyAlignment="1">
      <alignment horizontal="center" vertical="center"/>
      <protection/>
    </xf>
    <xf numFmtId="0" fontId="23" fillId="0" borderId="10" xfId="201" applyFont="1" applyFill="1" applyBorder="1" applyAlignment="1">
      <alignment horizontal="center" vertical="center"/>
      <protection/>
    </xf>
    <xf numFmtId="49" fontId="23" fillId="0" borderId="10" xfId="201" applyNumberFormat="1" applyFont="1" applyFill="1" applyBorder="1" applyAlignment="1">
      <alignment horizontal="center" vertical="center" wrapText="1"/>
      <protection/>
    </xf>
    <xf numFmtId="0" fontId="23" fillId="0" borderId="22" xfId="201" applyFont="1" applyFill="1" applyBorder="1" applyAlignment="1">
      <alignment horizontal="center" vertical="center"/>
      <protection/>
    </xf>
    <xf numFmtId="49" fontId="23" fillId="0" borderId="10" xfId="201" applyNumberFormat="1" applyFont="1" applyFill="1" applyBorder="1" applyAlignment="1">
      <alignment horizontal="center" vertical="center" wrapText="1"/>
      <protection/>
    </xf>
    <xf numFmtId="49" fontId="58" fillId="0" borderId="10" xfId="201" applyNumberFormat="1" applyFont="1" applyFill="1" applyBorder="1" applyAlignment="1">
      <alignment horizontal="center" vertical="center"/>
      <protection/>
    </xf>
    <xf numFmtId="49" fontId="22" fillId="0" borderId="10" xfId="201" applyNumberFormat="1" applyFont="1" applyFill="1" applyBorder="1" applyAlignment="1">
      <alignment horizontal="center" vertical="center"/>
      <protection/>
    </xf>
    <xf numFmtId="49" fontId="22" fillId="0" borderId="10" xfId="201" applyNumberFormat="1" applyFont="1" applyFill="1" applyBorder="1" applyAlignment="1">
      <alignment horizontal="center" vertical="center" wrapText="1"/>
      <protection/>
    </xf>
    <xf numFmtId="49" fontId="58" fillId="0" borderId="17" xfId="201" applyNumberFormat="1" applyFont="1" applyFill="1" applyBorder="1" applyAlignment="1">
      <alignment horizontal="center" vertical="center"/>
      <protection/>
    </xf>
    <xf numFmtId="0" fontId="23" fillId="0" borderId="17" xfId="201" applyFont="1" applyFill="1" applyBorder="1" applyAlignment="1">
      <alignment horizontal="center" vertical="center"/>
      <protection/>
    </xf>
    <xf numFmtId="0" fontId="23" fillId="0" borderId="17" xfId="201" applyFont="1" applyFill="1" applyBorder="1" applyAlignment="1">
      <alignment horizontal="center" vertical="center"/>
      <protection/>
    </xf>
    <xf numFmtId="0" fontId="22" fillId="0" borderId="17" xfId="201" applyFont="1" applyFill="1" applyBorder="1" applyAlignment="1">
      <alignment horizontal="center" vertical="center"/>
      <protection/>
    </xf>
    <xf numFmtId="49" fontId="23" fillId="0" borderId="17" xfId="201" applyNumberFormat="1" applyFont="1" applyFill="1" applyBorder="1" applyAlignment="1">
      <alignment horizontal="center" vertical="center" wrapText="1"/>
      <protection/>
    </xf>
    <xf numFmtId="0" fontId="23" fillId="0" borderId="23" xfId="201" applyFont="1" applyFill="1" applyBorder="1" applyAlignment="1">
      <alignment horizontal="center" vertical="center"/>
      <protection/>
    </xf>
    <xf numFmtId="49" fontId="23" fillId="0" borderId="10" xfId="201" applyNumberFormat="1" applyFont="1" applyFill="1" applyBorder="1" applyAlignment="1">
      <alignment horizontal="left" vertical="center" wrapText="1"/>
      <protection/>
    </xf>
    <xf numFmtId="49" fontId="58" fillId="0" borderId="15" xfId="201" applyNumberFormat="1" applyFont="1" applyFill="1" applyBorder="1" applyAlignment="1">
      <alignment horizontal="center" vertical="center"/>
      <protection/>
    </xf>
    <xf numFmtId="49" fontId="58" fillId="0" borderId="10" xfId="201" applyNumberFormat="1" applyFont="1" applyFill="1" applyBorder="1" applyAlignment="1">
      <alignment horizontal="left" vertical="center" wrapText="1"/>
      <protection/>
    </xf>
    <xf numFmtId="49" fontId="22" fillId="0" borderId="10" xfId="201" applyNumberFormat="1" applyFont="1" applyFill="1" applyBorder="1" applyAlignment="1">
      <alignment horizontal="left" vertical="center" wrapText="1"/>
      <protection/>
    </xf>
    <xf numFmtId="49" fontId="23" fillId="0" borderId="17" xfId="201" applyNumberFormat="1" applyFont="1" applyFill="1" applyBorder="1" applyAlignment="1">
      <alignment horizontal="left" vertical="center" wrapText="1"/>
      <protection/>
    </xf>
    <xf numFmtId="0" fontId="37" fillId="0" borderId="0" xfId="201" applyFont="1" applyAlignment="1">
      <alignment horizontal="center"/>
      <protection/>
    </xf>
    <xf numFmtId="0" fontId="0" fillId="0" borderId="14" xfId="93" applyFont="1" applyFill="1" applyBorder="1" applyAlignment="1">
      <alignment horizontal="center" vertical="center" wrapText="1"/>
      <protection/>
    </xf>
    <xf numFmtId="49" fontId="23" fillId="0" borderId="15" xfId="93" applyNumberFormat="1" applyFont="1" applyFill="1" applyBorder="1" applyAlignment="1">
      <alignment horizontal="center" vertical="center"/>
      <protection/>
    </xf>
    <xf numFmtId="49" fontId="23" fillId="0" borderId="10" xfId="93" applyNumberFormat="1" applyFont="1" applyFill="1" applyBorder="1" applyAlignment="1">
      <alignment horizontal="left" vertical="center"/>
      <protection/>
    </xf>
    <xf numFmtId="0" fontId="23" fillId="0" borderId="10" xfId="93" applyFont="1" applyFill="1" applyBorder="1" applyAlignment="1">
      <alignment horizontal="center" vertical="center"/>
      <protection/>
    </xf>
    <xf numFmtId="0" fontId="23" fillId="0" borderId="22" xfId="93" applyFont="1" applyFill="1" applyBorder="1" applyAlignment="1">
      <alignment horizontal="center" vertical="center"/>
      <protection/>
    </xf>
    <xf numFmtId="0" fontId="23" fillId="0" borderId="0" xfId="93" applyFont="1" applyAlignment="1">
      <alignment vertical="center"/>
      <protection/>
    </xf>
    <xf numFmtId="0" fontId="23" fillId="0" borderId="0" xfId="93" applyFont="1">
      <alignment/>
      <protection/>
    </xf>
    <xf numFmtId="0" fontId="23" fillId="0" borderId="0" xfId="93" applyFont="1" applyAlignment="1">
      <alignment horizontal="center" vertical="center"/>
      <protection/>
    </xf>
    <xf numFmtId="49" fontId="23" fillId="0" borderId="10" xfId="93" applyNumberFormat="1" applyFont="1" applyFill="1" applyBorder="1" applyAlignment="1">
      <alignment horizontal="center" vertical="center"/>
      <protection/>
    </xf>
    <xf numFmtId="49" fontId="22" fillId="0" borderId="15" xfId="93" applyNumberFormat="1" applyFont="1" applyFill="1" applyBorder="1" applyAlignment="1">
      <alignment horizontal="center" vertical="center"/>
      <protection/>
    </xf>
    <xf numFmtId="49" fontId="22" fillId="0" borderId="10" xfId="93" applyNumberFormat="1" applyFont="1" applyFill="1" applyBorder="1" applyAlignment="1">
      <alignment horizontal="left" vertical="center"/>
      <protection/>
    </xf>
    <xf numFmtId="49" fontId="22" fillId="0" borderId="10" xfId="93" applyNumberFormat="1" applyFont="1" applyFill="1" applyBorder="1" applyAlignment="1">
      <alignment horizontal="center" vertical="center"/>
      <protection/>
    </xf>
    <xf numFmtId="0" fontId="22" fillId="0" borderId="0" xfId="93" applyFont="1" applyAlignment="1">
      <alignment vertical="center"/>
      <protection/>
    </xf>
    <xf numFmtId="0" fontId="22" fillId="0" borderId="0" xfId="93" applyFont="1">
      <alignment/>
      <protection/>
    </xf>
    <xf numFmtId="0" fontId="22" fillId="0" borderId="0" xfId="93" applyFont="1" applyAlignment="1">
      <alignment horizontal="center" vertical="center"/>
      <protection/>
    </xf>
    <xf numFmtId="49" fontId="23" fillId="0" borderId="16" xfId="93" applyNumberFormat="1" applyFont="1" applyFill="1" applyBorder="1" applyAlignment="1">
      <alignment horizontal="center" vertical="center"/>
      <protection/>
    </xf>
    <xf numFmtId="49" fontId="23" fillId="0" borderId="17" xfId="93" applyNumberFormat="1" applyFont="1" applyFill="1" applyBorder="1" applyAlignment="1">
      <alignment horizontal="left" vertical="center"/>
      <protection/>
    </xf>
    <xf numFmtId="49" fontId="23" fillId="0" borderId="17" xfId="93" applyNumberFormat="1" applyFont="1" applyFill="1" applyBorder="1" applyAlignment="1">
      <alignment horizontal="center" vertical="center"/>
      <protection/>
    </xf>
    <xf numFmtId="0" fontId="23" fillId="0" borderId="17" xfId="93" applyFont="1" applyFill="1" applyBorder="1" applyAlignment="1">
      <alignment horizontal="center" vertical="center"/>
      <protection/>
    </xf>
    <xf numFmtId="0" fontId="23" fillId="0" borderId="23" xfId="93" applyFont="1" applyFill="1" applyBorder="1" applyAlignment="1">
      <alignment horizontal="center" vertical="center"/>
      <protection/>
    </xf>
    <xf numFmtId="49" fontId="23" fillId="0" borderId="0" xfId="93" applyNumberFormat="1" applyFont="1" applyFill="1" applyBorder="1" applyAlignment="1">
      <alignment horizontal="center" vertical="center"/>
      <protection/>
    </xf>
    <xf numFmtId="49" fontId="23" fillId="0" borderId="0" xfId="93" applyNumberFormat="1" applyFont="1" applyFill="1" applyBorder="1" applyAlignment="1">
      <alignment horizontal="left" vertical="center"/>
      <protection/>
    </xf>
    <xf numFmtId="0" fontId="23" fillId="0" borderId="0" xfId="93" applyFont="1" applyFill="1" applyBorder="1" applyAlignment="1">
      <alignment horizontal="center" vertical="center"/>
      <protection/>
    </xf>
    <xf numFmtId="0" fontId="23" fillId="0" borderId="13" xfId="93" applyFont="1" applyFill="1" applyBorder="1" applyAlignment="1">
      <alignment horizontal="center" vertical="center"/>
      <protection/>
    </xf>
    <xf numFmtId="0" fontId="23" fillId="0" borderId="24" xfId="93" applyFont="1" applyFill="1" applyBorder="1" applyAlignment="1">
      <alignment horizontal="center" vertical="center"/>
      <protection/>
    </xf>
    <xf numFmtId="49" fontId="23" fillId="0" borderId="10" xfId="93" applyNumberFormat="1" applyFont="1" applyFill="1" applyBorder="1" applyAlignment="1">
      <alignment horizontal="left" vertical="center" wrapText="1"/>
      <protection/>
    </xf>
    <xf numFmtId="14" fontId="21" fillId="0" borderId="13" xfId="93" applyNumberFormat="1" applyFont="1" applyBorder="1" applyAlignment="1">
      <alignment horizontal="center" vertical="center" wrapText="1"/>
      <protection/>
    </xf>
    <xf numFmtId="4" fontId="21" fillId="0" borderId="13" xfId="93" applyNumberFormat="1" applyFont="1" applyBorder="1" applyAlignment="1">
      <alignment horizontal="center" vertical="center" wrapText="1"/>
      <protection/>
    </xf>
    <xf numFmtId="4" fontId="21" fillId="0" borderId="24" xfId="93" applyNumberFormat="1" applyFont="1" applyBorder="1" applyAlignment="1">
      <alignment horizontal="center" vertical="center"/>
      <protection/>
    </xf>
    <xf numFmtId="14" fontId="21" fillId="0" borderId="10" xfId="93" applyNumberFormat="1" applyFont="1" applyBorder="1" applyAlignment="1">
      <alignment horizontal="center" vertical="center" wrapText="1"/>
      <protection/>
    </xf>
    <xf numFmtId="4" fontId="21" fillId="0" borderId="10" xfId="93" applyNumberFormat="1" applyFont="1" applyBorder="1" applyAlignment="1">
      <alignment horizontal="center" vertical="center" wrapText="1"/>
      <protection/>
    </xf>
    <xf numFmtId="4" fontId="21" fillId="0" borderId="22" xfId="93" applyNumberFormat="1" applyFont="1" applyBorder="1" applyAlignment="1">
      <alignment horizontal="center" vertical="center"/>
      <protection/>
    </xf>
    <xf numFmtId="0" fontId="21" fillId="0" borderId="0" xfId="0" applyFont="1" applyBorder="1" applyAlignment="1">
      <alignment horizontal="center" vertical="center" wrapText="1"/>
    </xf>
    <xf numFmtId="177" fontId="0" fillId="25" borderId="10" xfId="0" applyNumberFormat="1" applyFont="1" applyFill="1" applyBorder="1" applyAlignment="1">
      <alignment horizontal="center" vertical="center" wrapText="1"/>
    </xf>
    <xf numFmtId="0" fontId="0" fillId="25" borderId="10" xfId="0" applyFont="1" applyFill="1" applyBorder="1" applyAlignment="1">
      <alignment horizontal="left" vertical="center" wrapText="1"/>
    </xf>
    <xf numFmtId="0" fontId="23" fillId="25" borderId="10" xfId="201" applyFont="1" applyFill="1" applyBorder="1" applyAlignment="1">
      <alignment horizontal="left"/>
      <protection/>
    </xf>
    <xf numFmtId="0" fontId="23" fillId="25" borderId="10" xfId="201" applyFont="1" applyFill="1" applyBorder="1" applyAlignment="1">
      <alignment horizontal="left"/>
      <protection/>
    </xf>
    <xf numFmtId="0" fontId="23" fillId="25" borderId="10" xfId="100" applyFont="1" applyFill="1" applyBorder="1" applyAlignment="1">
      <alignment horizontal="left" vertical="center" wrapText="1"/>
      <protection/>
    </xf>
    <xf numFmtId="0" fontId="23" fillId="25" borderId="10" xfId="100" applyFont="1" applyFill="1" applyBorder="1" applyAlignment="1">
      <alignment horizontal="left" vertical="center"/>
      <protection/>
    </xf>
    <xf numFmtId="177" fontId="23" fillId="25" borderId="10" xfId="100" applyNumberFormat="1" applyFont="1" applyFill="1" applyBorder="1" applyAlignment="1">
      <alignment horizontal="center" vertical="center"/>
      <protection/>
    </xf>
    <xf numFmtId="4" fontId="2" fillId="0" borderId="10" xfId="0" applyNumberFormat="1" applyFont="1" applyFill="1" applyBorder="1" applyAlignment="1">
      <alignment horizontal="center" vertical="center" wrapText="1"/>
    </xf>
    <xf numFmtId="0" fontId="28" fillId="0" borderId="0" xfId="93" applyFont="1" applyBorder="1" applyAlignment="1">
      <alignment horizontal="right"/>
      <protection/>
    </xf>
    <xf numFmtId="0" fontId="0" fillId="25" borderId="10" xfId="100" applyFont="1" applyFill="1" applyBorder="1" applyAlignment="1">
      <alignment horizontal="left" vertical="center"/>
      <protection/>
    </xf>
    <xf numFmtId="49" fontId="23" fillId="25" borderId="10" xfId="100" applyNumberFormat="1" applyFont="1" applyFill="1" applyBorder="1" applyAlignment="1">
      <alignment horizontal="left" vertical="center" wrapText="1"/>
      <protection/>
    </xf>
    <xf numFmtId="49" fontId="23" fillId="25" borderId="10" xfId="100" applyNumberFormat="1" applyFont="1" applyFill="1" applyBorder="1" applyAlignment="1">
      <alignment horizontal="center" vertical="center"/>
      <protection/>
    </xf>
    <xf numFmtId="49" fontId="23" fillId="25" borderId="10" xfId="100" applyNumberFormat="1" applyFont="1" applyFill="1" applyBorder="1" applyAlignment="1">
      <alignment horizontal="left" vertical="center"/>
      <protection/>
    </xf>
    <xf numFmtId="0" fontId="0" fillId="25" borderId="10" xfId="100" applyFont="1" applyFill="1" applyBorder="1" applyAlignment="1">
      <alignment horizontal="center" vertical="center"/>
      <protection/>
    </xf>
    <xf numFmtId="0" fontId="23" fillId="25" borderId="10" xfId="100" applyFont="1" applyFill="1" applyBorder="1" applyAlignment="1">
      <alignment horizontal="center" vertical="center"/>
      <protection/>
    </xf>
    <xf numFmtId="49" fontId="23" fillId="25" borderId="10" xfId="201" applyNumberFormat="1" applyFont="1" applyFill="1" applyBorder="1" applyAlignment="1">
      <alignment horizontal="left" vertical="center" wrapText="1"/>
      <protection/>
    </xf>
    <xf numFmtId="49" fontId="23" fillId="25" borderId="10" xfId="201" applyNumberFormat="1" applyFont="1" applyFill="1" applyBorder="1" applyAlignment="1">
      <alignment horizontal="center" vertical="center"/>
      <protection/>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49" fontId="21" fillId="25" borderId="10" xfId="93" applyNumberFormat="1" applyFont="1" applyFill="1" applyBorder="1" applyAlignment="1">
      <alignment horizontal="left" vertical="center"/>
      <protection/>
    </xf>
    <xf numFmtId="49" fontId="21" fillId="25" borderId="10" xfId="93" applyNumberFormat="1" applyFont="1" applyFill="1" applyBorder="1" applyAlignment="1">
      <alignment horizontal="center" vertical="center"/>
      <protection/>
    </xf>
    <xf numFmtId="49" fontId="23" fillId="25" borderId="10" xfId="93" applyNumberFormat="1" applyFont="1" applyFill="1" applyBorder="1" applyAlignment="1">
      <alignment horizontal="left" vertical="center"/>
      <protection/>
    </xf>
    <xf numFmtId="49" fontId="23" fillId="25" borderId="10" xfId="93" applyNumberFormat="1" applyFont="1" applyFill="1" applyBorder="1" applyAlignment="1">
      <alignment horizontal="center" vertical="center"/>
      <protection/>
    </xf>
    <xf numFmtId="0" fontId="23" fillId="0" borderId="15" xfId="100" applyFont="1" applyBorder="1" applyAlignment="1">
      <alignment horizontal="center" vertical="center"/>
      <protection/>
    </xf>
    <xf numFmtId="178" fontId="0" fillId="0" borderId="22" xfId="0" applyNumberFormat="1" applyFont="1" applyBorder="1" applyAlignment="1">
      <alignment horizontal="center" vertical="center" wrapText="1"/>
    </xf>
    <xf numFmtId="0" fontId="23" fillId="0" borderId="16" xfId="100" applyFont="1" applyBorder="1" applyAlignment="1">
      <alignment horizontal="center" vertical="center"/>
      <protection/>
    </xf>
    <xf numFmtId="0" fontId="40" fillId="0" borderId="17" xfId="0" applyFont="1" applyBorder="1" applyAlignment="1">
      <alignment vertical="center" wrapText="1"/>
    </xf>
    <xf numFmtId="0" fontId="0" fillId="0" borderId="17" xfId="0" applyFont="1" applyBorder="1" applyAlignment="1">
      <alignment horizontal="justify" vertical="center" wrapText="1"/>
    </xf>
    <xf numFmtId="0" fontId="0" fillId="0" borderId="23" xfId="0" applyFont="1" applyBorder="1" applyAlignment="1">
      <alignment horizontal="justify" vertical="center" wrapText="1"/>
    </xf>
    <xf numFmtId="0" fontId="23" fillId="0" borderId="18" xfId="100" applyFont="1" applyBorder="1" applyAlignment="1">
      <alignment horizontal="center" vertical="center"/>
      <protection/>
    </xf>
    <xf numFmtId="0" fontId="0" fillId="0" borderId="13" xfId="0" applyFont="1" applyBorder="1" applyAlignment="1">
      <alignment horizontal="left" vertical="center" wrapText="1"/>
    </xf>
    <xf numFmtId="178" fontId="0" fillId="0" borderId="13" xfId="0" applyNumberFormat="1" applyFont="1" applyBorder="1" applyAlignment="1">
      <alignment horizontal="center" vertical="center" wrapText="1"/>
    </xf>
    <xf numFmtId="178" fontId="23" fillId="0" borderId="13" xfId="100" applyNumberFormat="1" applyFont="1" applyBorder="1" applyAlignment="1">
      <alignment horizontal="center" vertical="center"/>
      <protection/>
    </xf>
    <xf numFmtId="178" fontId="0" fillId="0" borderId="24" xfId="0" applyNumberFormat="1" applyFont="1" applyBorder="1" applyAlignment="1">
      <alignment horizontal="center" vertical="center" wrapText="1"/>
    </xf>
    <xf numFmtId="0" fontId="23" fillId="0" borderId="19" xfId="100" applyFont="1" applyBorder="1" applyAlignment="1">
      <alignment horizontal="center" vertical="center"/>
      <protection/>
    </xf>
    <xf numFmtId="0" fontId="0" fillId="0" borderId="20" xfId="0" applyFont="1" applyBorder="1" applyAlignment="1">
      <alignment horizontal="center" vertical="center" wrapText="1"/>
    </xf>
    <xf numFmtId="0" fontId="23" fillId="0" borderId="20" xfId="100" applyFont="1" applyBorder="1" applyAlignment="1">
      <alignment horizontal="center" vertical="center"/>
      <protection/>
    </xf>
    <xf numFmtId="0" fontId="0" fillId="0" borderId="21" xfId="0" applyFont="1" applyBorder="1" applyAlignment="1">
      <alignment horizontal="center" vertical="center" wrapText="1"/>
    </xf>
    <xf numFmtId="0" fontId="23" fillId="0" borderId="17" xfId="201" applyFont="1" applyFill="1" applyBorder="1" applyAlignment="1">
      <alignment horizontal="left"/>
      <protection/>
    </xf>
    <xf numFmtId="4" fontId="2" fillId="0" borderId="13" xfId="0" applyNumberFormat="1" applyFont="1" applyFill="1" applyBorder="1" applyAlignment="1">
      <alignment horizontal="center" vertical="center" wrapText="1"/>
    </xf>
    <xf numFmtId="177" fontId="26" fillId="0" borderId="13" xfId="93" applyNumberFormat="1" applyFont="1" applyFill="1" applyBorder="1" applyAlignment="1">
      <alignment horizontal="center" vertical="center"/>
      <protection/>
    </xf>
    <xf numFmtId="0" fontId="23" fillId="0" borderId="10" xfId="201" applyFont="1" applyFill="1" applyBorder="1" applyAlignment="1">
      <alignment horizontal="left"/>
      <protection/>
    </xf>
    <xf numFmtId="0" fontId="0" fillId="26" borderId="0" xfId="0" applyFont="1" applyFill="1" applyAlignment="1">
      <alignment/>
    </xf>
    <xf numFmtId="4" fontId="0" fillId="0" borderId="10" xfId="0" applyNumberFormat="1" applyFont="1" applyFill="1" applyBorder="1" applyAlignment="1">
      <alignment horizontal="center" vertical="center" wrapText="1"/>
    </xf>
    <xf numFmtId="4" fontId="0" fillId="25" borderId="10" xfId="0" applyNumberFormat="1" applyFont="1" applyFill="1" applyBorder="1" applyAlignment="1">
      <alignment horizontal="center" vertical="center" wrapText="1"/>
    </xf>
    <xf numFmtId="4" fontId="58" fillId="0" borderId="10" xfId="0" applyNumberFormat="1" applyFont="1" applyFill="1" applyBorder="1" applyAlignment="1">
      <alignment horizontal="center" vertical="center" wrapText="1"/>
    </xf>
    <xf numFmtId="4" fontId="22" fillId="0" borderId="13" xfId="201" applyNumberFormat="1" applyFont="1" applyFill="1" applyBorder="1" applyAlignment="1">
      <alignment horizontal="center"/>
      <protection/>
    </xf>
    <xf numFmtId="4" fontId="22" fillId="0" borderId="13" xfId="201" applyNumberFormat="1" applyFont="1" applyBorder="1" applyAlignment="1">
      <alignment horizontal="center"/>
      <protection/>
    </xf>
    <xf numFmtId="4" fontId="22" fillId="27" borderId="13" xfId="201" applyNumberFormat="1" applyFont="1" applyFill="1" applyBorder="1" applyAlignment="1">
      <alignment horizontal="center"/>
      <protection/>
    </xf>
    <xf numFmtId="4" fontId="22" fillId="0" borderId="24" xfId="201" applyNumberFormat="1" applyFont="1" applyBorder="1" applyAlignment="1">
      <alignment horizontal="center"/>
      <protection/>
    </xf>
    <xf numFmtId="4" fontId="22" fillId="0" borderId="10" xfId="201" applyNumberFormat="1" applyFont="1" applyFill="1" applyBorder="1" applyAlignment="1">
      <alignment horizontal="center"/>
      <protection/>
    </xf>
    <xf numFmtId="4" fontId="22" fillId="0" borderId="10" xfId="201" applyNumberFormat="1" applyFont="1" applyBorder="1" applyAlignment="1">
      <alignment horizontal="center"/>
      <protection/>
    </xf>
    <xf numFmtId="4" fontId="22" fillId="27" borderId="10" xfId="201" applyNumberFormat="1" applyFont="1" applyFill="1" applyBorder="1" applyAlignment="1">
      <alignment horizontal="center"/>
      <protection/>
    </xf>
    <xf numFmtId="4" fontId="22" fillId="0" borderId="22" xfId="201" applyNumberFormat="1" applyFont="1" applyBorder="1" applyAlignment="1">
      <alignment horizontal="center"/>
      <protection/>
    </xf>
    <xf numFmtId="4" fontId="23" fillId="0" borderId="10" xfId="201" applyNumberFormat="1" applyFont="1" applyFill="1" applyBorder="1" applyAlignment="1">
      <alignment horizontal="center"/>
      <protection/>
    </xf>
    <xf numFmtId="4" fontId="23" fillId="0" borderId="10" xfId="201" applyNumberFormat="1" applyFont="1" applyFill="1" applyBorder="1">
      <alignment/>
      <protection/>
    </xf>
    <xf numFmtId="4" fontId="23" fillId="0" borderId="22" xfId="201" applyNumberFormat="1" applyFont="1" applyFill="1" applyBorder="1">
      <alignment/>
      <protection/>
    </xf>
    <xf numFmtId="4" fontId="23" fillId="25" borderId="10" xfId="201" applyNumberFormat="1" applyFont="1" applyFill="1" applyBorder="1" applyAlignment="1">
      <alignment horizontal="center"/>
      <protection/>
    </xf>
    <xf numFmtId="4" fontId="22" fillId="0" borderId="22" xfId="201" applyNumberFormat="1" applyFont="1" applyFill="1" applyBorder="1" applyAlignment="1">
      <alignment horizontal="center"/>
      <protection/>
    </xf>
    <xf numFmtId="4" fontId="23" fillId="0" borderId="17" xfId="201" applyNumberFormat="1" applyFont="1" applyFill="1" applyBorder="1" applyAlignment="1">
      <alignment horizontal="center"/>
      <protection/>
    </xf>
    <xf numFmtId="4" fontId="23" fillId="0" borderId="17" xfId="201" applyNumberFormat="1" applyFont="1" applyFill="1" applyBorder="1">
      <alignment/>
      <protection/>
    </xf>
    <xf numFmtId="4" fontId="23" fillId="0" borderId="23" xfId="201" applyNumberFormat="1" applyFont="1" applyFill="1" applyBorder="1">
      <alignment/>
      <protection/>
    </xf>
    <xf numFmtId="0" fontId="23" fillId="0" borderId="10" xfId="201" applyFont="1" applyFill="1" applyBorder="1" applyAlignment="1">
      <alignment horizontal="left" wrapText="1"/>
      <protection/>
    </xf>
    <xf numFmtId="0" fontId="23" fillId="0" borderId="13" xfId="201" applyFont="1" applyFill="1" applyBorder="1" applyAlignment="1">
      <alignment horizontal="left"/>
      <protection/>
    </xf>
    <xf numFmtId="49" fontId="23" fillId="0" borderId="15" xfId="201" applyNumberFormat="1" applyFont="1" applyFill="1" applyBorder="1" applyAlignment="1">
      <alignment horizontal="center" vertical="center"/>
      <protection/>
    </xf>
    <xf numFmtId="0" fontId="23" fillId="25" borderId="10" xfId="201" applyFont="1" applyFill="1" applyBorder="1" applyAlignment="1">
      <alignment horizontal="center" vertical="center"/>
      <protection/>
    </xf>
    <xf numFmtId="177" fontId="58" fillId="0" borderId="10" xfId="100" applyNumberFormat="1" applyFont="1" applyFill="1" applyBorder="1" applyAlignment="1">
      <alignment horizontal="center" vertical="center"/>
      <protection/>
    </xf>
    <xf numFmtId="177" fontId="58" fillId="0" borderId="0" xfId="100" applyNumberFormat="1" applyFont="1" applyFill="1" applyBorder="1" applyAlignment="1">
      <alignment horizontal="center" vertical="center"/>
      <protection/>
    </xf>
    <xf numFmtId="0" fontId="26" fillId="0" borderId="10" xfId="93" applyFont="1" applyFill="1" applyBorder="1" applyAlignment="1">
      <alignment horizontal="center" vertical="center" wrapText="1"/>
      <protection/>
    </xf>
    <xf numFmtId="0" fontId="0" fillId="24" borderId="0" xfId="89" applyFont="1" applyFill="1" applyBorder="1" applyAlignment="1">
      <alignment vertical="center" wrapText="1"/>
      <protection/>
    </xf>
    <xf numFmtId="2" fontId="59" fillId="24" borderId="10" xfId="95" applyNumberFormat="1" applyFont="1" applyFill="1" applyBorder="1" applyAlignment="1">
      <alignment horizontal="left" vertical="center" wrapText="1"/>
      <protection/>
    </xf>
    <xf numFmtId="0" fontId="28" fillId="0" borderId="0" xfId="93" applyFont="1" applyBorder="1" applyAlignment="1">
      <alignment horizontal="center"/>
      <protection/>
    </xf>
    <xf numFmtId="0" fontId="30" fillId="0" borderId="0" xfId="201" applyFont="1" applyAlignment="1">
      <alignment horizontal="center" vertical="center"/>
      <protection/>
    </xf>
    <xf numFmtId="0" fontId="29" fillId="0" borderId="0" xfId="201" applyFont="1" applyAlignment="1">
      <alignment horizontal="center" vertical="center"/>
      <protection/>
    </xf>
    <xf numFmtId="0" fontId="23" fillId="0" borderId="30" xfId="201" applyFont="1" applyBorder="1" applyAlignment="1">
      <alignment horizontal="center" vertical="center" textRotation="90" wrapText="1"/>
      <protection/>
    </xf>
    <xf numFmtId="0" fontId="23" fillId="0" borderId="31" xfId="201" applyFont="1" applyBorder="1" applyAlignment="1">
      <alignment horizontal="center" vertical="center" textRotation="90" wrapText="1"/>
      <protection/>
    </xf>
    <xf numFmtId="0" fontId="23" fillId="0" borderId="10" xfId="201" applyFont="1" applyBorder="1" applyAlignment="1">
      <alignment horizontal="center" vertical="center" textRotation="90" wrapText="1"/>
      <protection/>
    </xf>
    <xf numFmtId="0" fontId="23" fillId="0" borderId="32" xfId="201" applyFont="1" applyFill="1" applyBorder="1" applyAlignment="1">
      <alignment horizontal="center" vertical="center" wrapText="1"/>
      <protection/>
    </xf>
    <xf numFmtId="0" fontId="23" fillId="0" borderId="10" xfId="201" applyFont="1" applyFill="1" applyBorder="1" applyAlignment="1">
      <alignment horizontal="center" vertical="center" wrapText="1"/>
      <protection/>
    </xf>
    <xf numFmtId="0" fontId="23" fillId="0" borderId="14" xfId="201" applyFont="1" applyFill="1" applyBorder="1" applyAlignment="1">
      <alignment horizontal="center" vertical="center" wrapText="1"/>
      <protection/>
    </xf>
    <xf numFmtId="0" fontId="23" fillId="0" borderId="32" xfId="201" applyFont="1" applyBorder="1" applyAlignment="1">
      <alignment horizontal="center" vertical="center" wrapText="1"/>
      <protection/>
    </xf>
    <xf numFmtId="0" fontId="23" fillId="0" borderId="10" xfId="201" applyFont="1" applyBorder="1" applyAlignment="1">
      <alignment horizontal="center" vertical="center" wrapText="1"/>
      <protection/>
    </xf>
    <xf numFmtId="0" fontId="23" fillId="0" borderId="14" xfId="201" applyFont="1" applyBorder="1" applyAlignment="1">
      <alignment horizontal="center" vertical="center" wrapText="1"/>
      <protection/>
    </xf>
    <xf numFmtId="0" fontId="23" fillId="0" borderId="0" xfId="201" applyFont="1" applyAlignment="1">
      <alignment horizontal="center" vertical="top"/>
      <protection/>
    </xf>
    <xf numFmtId="0" fontId="23" fillId="0" borderId="10" xfId="201" applyFont="1" applyFill="1" applyBorder="1" applyAlignment="1">
      <alignment horizontal="center" vertical="center" textRotation="90" wrapText="1"/>
      <protection/>
    </xf>
    <xf numFmtId="0" fontId="28" fillId="0" borderId="0" xfId="93" applyFont="1" applyAlignment="1">
      <alignment horizontal="right" vertical="center"/>
      <protection/>
    </xf>
    <xf numFmtId="0" fontId="28" fillId="0" borderId="0" xfId="93" applyFont="1" applyAlignment="1">
      <alignment horizontal="right"/>
      <protection/>
    </xf>
    <xf numFmtId="0" fontId="23" fillId="0" borderId="10" xfId="201" applyFont="1" applyBorder="1" applyAlignment="1">
      <alignment horizontal="center" vertical="center" wrapText="1"/>
      <protection/>
    </xf>
    <xf numFmtId="0" fontId="23" fillId="0" borderId="22" xfId="201" applyFont="1" applyBorder="1" applyAlignment="1">
      <alignment horizontal="center" vertical="center" wrapText="1"/>
      <protection/>
    </xf>
    <xf numFmtId="0" fontId="23" fillId="0" borderId="32" xfId="201" applyFont="1" applyBorder="1" applyAlignment="1">
      <alignment horizontal="center" vertical="center" wrapText="1"/>
      <protection/>
    </xf>
    <xf numFmtId="0" fontId="23" fillId="0" borderId="33" xfId="201" applyFont="1" applyBorder="1" applyAlignment="1">
      <alignment horizontal="center" vertical="center" wrapText="1"/>
      <protection/>
    </xf>
    <xf numFmtId="49" fontId="23" fillId="0" borderId="28" xfId="201" applyNumberFormat="1" applyFont="1" applyBorder="1" applyAlignment="1">
      <alignment horizontal="center" vertical="center" textRotation="90" wrapText="1"/>
      <protection/>
    </xf>
    <xf numFmtId="49" fontId="23" fillId="0" borderId="34" xfId="201" applyNumberFormat="1" applyFont="1" applyBorder="1" applyAlignment="1">
      <alignment horizontal="center" vertical="center" textRotation="90" wrapText="1"/>
      <protection/>
    </xf>
    <xf numFmtId="49" fontId="23" fillId="0" borderId="35" xfId="201" applyNumberFormat="1" applyFont="1" applyBorder="1" applyAlignment="1">
      <alignment horizontal="center" vertical="center" textRotation="90" wrapText="1"/>
      <protection/>
    </xf>
    <xf numFmtId="0" fontId="23" fillId="0" borderId="10" xfId="201" applyFont="1" applyBorder="1" applyAlignment="1">
      <alignment horizontal="center" vertical="center" textRotation="90" wrapText="1"/>
      <protection/>
    </xf>
    <xf numFmtId="0" fontId="23" fillId="0" borderId="22" xfId="201" applyFont="1" applyBorder="1" applyAlignment="1">
      <alignment horizontal="center" vertical="center" textRotation="90" wrapText="1"/>
      <protection/>
    </xf>
    <xf numFmtId="0" fontId="30" fillId="0" borderId="0" xfId="201" applyFont="1" applyAlignment="1">
      <alignment horizontal="center"/>
      <protection/>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2"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0" fillId="0" borderId="14" xfId="0" applyFont="1" applyFill="1" applyBorder="1" applyAlignment="1">
      <alignment horizontal="center" vertical="center" textRotation="90" wrapText="1"/>
    </xf>
    <xf numFmtId="0" fontId="0" fillId="0" borderId="10" xfId="0" applyFont="1" applyFill="1" applyBorder="1" applyAlignment="1">
      <alignment horizontal="center" vertical="center" wrapText="1"/>
    </xf>
    <xf numFmtId="0" fontId="31" fillId="0" borderId="0" xfId="0" applyFont="1" applyFill="1" applyAlignment="1">
      <alignment horizontal="center" vertical="center"/>
    </xf>
    <xf numFmtId="0" fontId="28" fillId="0" borderId="0" xfId="0" applyFont="1" applyFill="1" applyAlignment="1">
      <alignment horizontal="center"/>
    </xf>
    <xf numFmtId="0" fontId="31" fillId="0" borderId="0" xfId="0" applyFont="1" applyFill="1" applyAlignment="1">
      <alignment horizontal="center"/>
    </xf>
    <xf numFmtId="0" fontId="0" fillId="0" borderId="0" xfId="0" applyFont="1" applyFill="1" applyBorder="1" applyAlignment="1">
      <alignment wrapText="1"/>
    </xf>
    <xf numFmtId="0" fontId="0" fillId="0" borderId="0" xfId="0" applyFont="1" applyFill="1" applyAlignment="1">
      <alignment horizontal="center"/>
    </xf>
    <xf numFmtId="174" fontId="0" fillId="0" borderId="30" xfId="0" applyNumberFormat="1" applyFont="1" applyFill="1" applyBorder="1" applyAlignment="1">
      <alignment horizontal="center" vertical="center" wrapText="1"/>
    </xf>
    <xf numFmtId="174" fontId="0" fillId="0" borderId="37" xfId="0" applyNumberFormat="1" applyFont="1" applyFill="1" applyBorder="1" applyAlignment="1">
      <alignment horizontal="center" vertical="center" wrapText="1"/>
    </xf>
    <xf numFmtId="174" fontId="0" fillId="0" borderId="31" xfId="0" applyNumberFormat="1" applyFont="1" applyFill="1" applyBorder="1" applyAlignment="1">
      <alignment horizontal="center" vertical="center" wrapText="1"/>
    </xf>
    <xf numFmtId="0" fontId="0" fillId="0" borderId="26"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0" fontId="28" fillId="0" borderId="0" xfId="93" applyFont="1" applyAlignment="1">
      <alignment horizontal="center"/>
      <protection/>
    </xf>
    <xf numFmtId="0" fontId="0" fillId="0" borderId="0" xfId="0" applyFont="1" applyAlignment="1">
      <alignment/>
    </xf>
    <xf numFmtId="0" fontId="28" fillId="0" borderId="0" xfId="0" applyFont="1" applyFill="1" applyBorder="1" applyAlignment="1">
      <alignment horizontal="left" wrapText="1"/>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8" xfId="0" applyFont="1" applyFill="1" applyBorder="1" applyAlignment="1">
      <alignment horizontal="center" vertical="center" textRotation="90" wrapText="1"/>
    </xf>
    <xf numFmtId="0" fontId="0" fillId="0" borderId="34" xfId="0" applyFont="1" applyFill="1" applyBorder="1" applyAlignment="1">
      <alignment horizontal="center" vertical="center" textRotation="90" wrapText="1"/>
    </xf>
    <xf numFmtId="0" fontId="0" fillId="0" borderId="35" xfId="0" applyFont="1" applyFill="1" applyBorder="1" applyAlignment="1">
      <alignment horizontal="center" vertical="center" textRotation="90"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4" xfId="0" applyFont="1" applyBorder="1" applyAlignment="1">
      <alignment horizontal="center" vertical="center" wrapText="1"/>
    </xf>
    <xf numFmtId="1" fontId="2" fillId="0" borderId="0" xfId="0" applyNumberFormat="1" applyFont="1" applyFill="1" applyBorder="1" applyAlignment="1">
      <alignment horizontal="center" vertical="top"/>
    </xf>
    <xf numFmtId="0" fontId="0" fillId="0" borderId="0" xfId="0" applyFont="1" applyFill="1" applyBorder="1" applyAlignment="1">
      <alignment horizontal="left" wrapText="1"/>
    </xf>
    <xf numFmtId="0" fontId="2" fillId="0" borderId="0" xfId="236" applyFont="1" applyFill="1" applyBorder="1" applyAlignment="1">
      <alignment horizontal="center"/>
      <protection/>
    </xf>
    <xf numFmtId="0" fontId="23" fillId="0" borderId="28" xfId="100" applyFont="1" applyFill="1" applyBorder="1" applyAlignment="1">
      <alignment horizontal="center" vertical="center" textRotation="90" wrapText="1"/>
      <protection/>
    </xf>
    <xf numFmtId="0" fontId="23" fillId="0" borderId="34" xfId="100" applyFont="1" applyFill="1" applyBorder="1" applyAlignment="1">
      <alignment horizontal="center" vertical="center" textRotation="90" wrapText="1"/>
      <protection/>
    </xf>
    <xf numFmtId="0" fontId="23" fillId="0" borderId="35" xfId="100" applyFont="1" applyFill="1" applyBorder="1" applyAlignment="1">
      <alignment horizontal="center" vertical="center" textRotation="90" wrapText="1"/>
      <protection/>
    </xf>
    <xf numFmtId="0" fontId="23" fillId="0" borderId="26" xfId="100" applyFont="1" applyFill="1" applyBorder="1" applyAlignment="1">
      <alignment horizontal="center" vertical="center" wrapText="1"/>
      <protection/>
    </xf>
    <xf numFmtId="0" fontId="23" fillId="0" borderId="12" xfId="100" applyFont="1" applyFill="1" applyBorder="1" applyAlignment="1">
      <alignment horizontal="center" vertical="center" wrapText="1"/>
      <protection/>
    </xf>
    <xf numFmtId="0" fontId="23" fillId="0" borderId="30" xfId="100" applyFont="1" applyFill="1" applyBorder="1" applyAlignment="1">
      <alignment horizontal="center" vertical="center"/>
      <protection/>
    </xf>
    <xf numFmtId="0" fontId="23" fillId="0" borderId="37" xfId="100" applyFont="1" applyFill="1" applyBorder="1" applyAlignment="1">
      <alignment horizontal="center" vertical="center"/>
      <protection/>
    </xf>
    <xf numFmtId="0" fontId="23" fillId="0" borderId="10" xfId="100" applyFont="1" applyFill="1" applyBorder="1" applyAlignment="1">
      <alignment horizontal="center" vertical="center"/>
      <protection/>
    </xf>
    <xf numFmtId="0" fontId="23" fillId="0" borderId="10" xfId="100" applyFont="1" applyFill="1" applyBorder="1" applyAlignment="1">
      <alignment horizontal="center" vertical="center" wrapText="1"/>
      <protection/>
    </xf>
    <xf numFmtId="0" fontId="23" fillId="0" borderId="14" xfId="100" applyFont="1" applyFill="1" applyBorder="1" applyAlignment="1">
      <alignment horizontal="center" vertical="center" wrapText="1"/>
      <protection/>
    </xf>
    <xf numFmtId="0" fontId="23" fillId="0" borderId="27" xfId="100" applyFont="1" applyFill="1" applyBorder="1" applyAlignment="1">
      <alignment horizontal="center" vertical="center" wrapText="1"/>
      <protection/>
    </xf>
    <xf numFmtId="0" fontId="23" fillId="0" borderId="36" xfId="100" applyFont="1" applyFill="1" applyBorder="1" applyAlignment="1">
      <alignment horizontal="center" vertical="center" wrapText="1"/>
      <protection/>
    </xf>
    <xf numFmtId="0" fontId="23" fillId="0" borderId="30" xfId="100" applyFont="1" applyFill="1" applyBorder="1" applyAlignment="1">
      <alignment horizontal="center" vertical="center" wrapText="1"/>
      <protection/>
    </xf>
    <xf numFmtId="0" fontId="23" fillId="0" borderId="37" xfId="100" applyFont="1" applyFill="1" applyBorder="1" applyAlignment="1">
      <alignment horizontal="center" vertical="center" wrapText="1"/>
      <protection/>
    </xf>
    <xf numFmtId="0" fontId="23" fillId="0" borderId="31" xfId="100" applyFont="1" applyFill="1" applyBorder="1" applyAlignment="1">
      <alignment horizontal="center" vertical="center" wrapText="1"/>
      <protection/>
    </xf>
    <xf numFmtId="0" fontId="23" fillId="0" borderId="31" xfId="100" applyFont="1" applyFill="1" applyBorder="1" applyAlignment="1">
      <alignment horizontal="center" vertical="center"/>
      <protection/>
    </xf>
    <xf numFmtId="0" fontId="23" fillId="0" borderId="32" xfId="100" applyFont="1" applyFill="1" applyBorder="1" applyAlignment="1">
      <alignment horizontal="center" vertical="center"/>
      <protection/>
    </xf>
    <xf numFmtId="0" fontId="23" fillId="0" borderId="32" xfId="100" applyFont="1" applyFill="1" applyBorder="1" applyAlignment="1">
      <alignment horizontal="center" vertical="center" wrapText="1"/>
      <protection/>
    </xf>
    <xf numFmtId="0" fontId="23" fillId="0" borderId="38" xfId="100" applyFont="1" applyFill="1" applyBorder="1" applyAlignment="1">
      <alignment horizontal="center" vertical="center"/>
      <protection/>
    </xf>
    <xf numFmtId="0" fontId="23" fillId="0" borderId="29" xfId="100" applyFont="1" applyFill="1" applyBorder="1" applyAlignment="1">
      <alignment horizontal="center" vertical="center"/>
      <protection/>
    </xf>
    <xf numFmtId="0" fontId="23" fillId="0" borderId="39" xfId="100" applyFont="1" applyFill="1" applyBorder="1" applyAlignment="1">
      <alignment horizontal="center" vertical="center"/>
      <protection/>
    </xf>
    <xf numFmtId="0" fontId="23" fillId="0" borderId="40" xfId="100" applyFont="1" applyFill="1" applyBorder="1" applyAlignment="1">
      <alignment horizontal="center" vertical="center"/>
      <protection/>
    </xf>
    <xf numFmtId="0" fontId="23" fillId="0" borderId="11" xfId="100" applyFont="1" applyFill="1" applyBorder="1" applyAlignment="1">
      <alignment horizontal="center" vertical="center"/>
      <protection/>
    </xf>
    <xf numFmtId="0" fontId="23" fillId="0" borderId="41" xfId="100" applyFont="1" applyFill="1" applyBorder="1" applyAlignment="1">
      <alignment horizontal="center" vertical="center"/>
      <protection/>
    </xf>
    <xf numFmtId="0" fontId="22" fillId="0" borderId="0" xfId="98" applyFont="1" applyFill="1" applyBorder="1" applyAlignment="1">
      <alignment horizontal="center"/>
      <protection/>
    </xf>
    <xf numFmtId="0" fontId="2" fillId="0" borderId="0" xfId="0" applyFont="1" applyFill="1" applyAlignment="1">
      <alignment horizontal="center"/>
    </xf>
    <xf numFmtId="0" fontId="28" fillId="0" borderId="0" xfId="0" applyFont="1" applyFill="1" applyAlignment="1">
      <alignment horizontal="center" vertical="center"/>
    </xf>
    <xf numFmtId="0" fontId="0" fillId="0" borderId="0" xfId="0" applyFont="1" applyFill="1" applyAlignment="1">
      <alignment horizontal="center" vertical="center"/>
    </xf>
    <xf numFmtId="0" fontId="23" fillId="0" borderId="22" xfId="100" applyFont="1" applyFill="1" applyBorder="1" applyAlignment="1">
      <alignment horizontal="center" vertical="center" wrapText="1"/>
      <protection/>
    </xf>
    <xf numFmtId="0" fontId="0" fillId="0" borderId="0" xfId="93" applyFont="1" applyAlignment="1">
      <alignment horizontal="center"/>
      <protection/>
    </xf>
    <xf numFmtId="0" fontId="30" fillId="0" borderId="0" xfId="98" applyFont="1" applyFill="1" applyBorder="1" applyAlignment="1">
      <alignment horizontal="center"/>
      <protection/>
    </xf>
    <xf numFmtId="0" fontId="23" fillId="0" borderId="33" xfId="100" applyFont="1" applyFill="1" applyBorder="1" applyAlignment="1">
      <alignment horizontal="center" vertical="center"/>
      <protection/>
    </xf>
    <xf numFmtId="0" fontId="23" fillId="0" borderId="38" xfId="100" applyFont="1" applyFill="1" applyBorder="1" applyAlignment="1">
      <alignment horizontal="center" vertical="center" wrapText="1"/>
      <protection/>
    </xf>
    <xf numFmtId="0" fontId="23" fillId="0" borderId="29" xfId="100" applyFont="1" applyFill="1" applyBorder="1" applyAlignment="1">
      <alignment horizontal="center" vertical="center" wrapText="1"/>
      <protection/>
    </xf>
    <xf numFmtId="0" fontId="23" fillId="0" borderId="39" xfId="100" applyFont="1" applyFill="1" applyBorder="1" applyAlignment="1">
      <alignment horizontal="center" vertical="center" wrapText="1"/>
      <protection/>
    </xf>
    <xf numFmtId="0" fontId="23" fillId="0" borderId="45" xfId="100" applyFont="1" applyFill="1" applyBorder="1" applyAlignment="1">
      <alignment horizontal="center" vertical="center" wrapText="1"/>
      <protection/>
    </xf>
    <xf numFmtId="0" fontId="23" fillId="0" borderId="0" xfId="100" applyFont="1" applyFill="1" applyBorder="1" applyAlignment="1">
      <alignment horizontal="center" vertical="center" wrapText="1"/>
      <protection/>
    </xf>
    <xf numFmtId="0" fontId="23" fillId="0" borderId="46" xfId="100" applyFont="1" applyFill="1" applyBorder="1" applyAlignment="1">
      <alignment horizontal="center" vertical="center" wrapText="1"/>
      <protection/>
    </xf>
    <xf numFmtId="0" fontId="23" fillId="0" borderId="40" xfId="100" applyFont="1" applyFill="1" applyBorder="1" applyAlignment="1">
      <alignment horizontal="center" vertical="center" wrapText="1"/>
      <protection/>
    </xf>
    <xf numFmtId="0" fontId="23" fillId="0" borderId="11" xfId="100" applyFont="1" applyFill="1" applyBorder="1" applyAlignment="1">
      <alignment horizontal="center" vertical="center" wrapText="1"/>
      <protection/>
    </xf>
    <xf numFmtId="0" fontId="23" fillId="0" borderId="41" xfId="100" applyFont="1" applyFill="1" applyBorder="1" applyAlignment="1">
      <alignment horizontal="center" vertical="center" wrapText="1"/>
      <protection/>
    </xf>
    <xf numFmtId="0" fontId="0" fillId="0" borderId="42" xfId="236" applyFont="1" applyFill="1" applyBorder="1" applyAlignment="1">
      <alignment horizontal="center" vertical="center" wrapText="1"/>
      <protection/>
    </xf>
    <xf numFmtId="0" fontId="0" fillId="0" borderId="43" xfId="236" applyFont="1" applyFill="1" applyBorder="1" applyAlignment="1">
      <alignment horizontal="center" vertical="center" wrapText="1"/>
      <protection/>
    </xf>
    <xf numFmtId="0" fontId="0" fillId="0" borderId="44" xfId="236" applyFont="1" applyFill="1" applyBorder="1" applyAlignment="1">
      <alignment horizontal="center" vertical="center" wrapText="1"/>
      <protection/>
    </xf>
    <xf numFmtId="0" fontId="22" fillId="0" borderId="0" xfId="98" applyFont="1" applyFill="1" applyBorder="1" applyAlignment="1">
      <alignment horizontal="center" wrapText="1"/>
      <protection/>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5" xfId="0" applyFont="1" applyBorder="1" applyAlignment="1">
      <alignment horizontal="center" vertical="center" wrapText="1"/>
    </xf>
    <xf numFmtId="0" fontId="22" fillId="0" borderId="0" xfId="100" applyFont="1" applyFill="1" applyBorder="1" applyAlignment="1">
      <alignment horizontal="center" vertical="center"/>
      <protection/>
    </xf>
    <xf numFmtId="0" fontId="23" fillId="0" borderId="0" xfId="100" applyFont="1" applyFill="1" applyBorder="1" applyAlignment="1">
      <alignment horizontal="center" vertical="center"/>
      <protection/>
    </xf>
    <xf numFmtId="0" fontId="0" fillId="0" borderId="32" xfId="236" applyFont="1" applyFill="1" applyBorder="1" applyAlignment="1">
      <alignment horizontal="center" vertical="center"/>
      <protection/>
    </xf>
    <xf numFmtId="0" fontId="23" fillId="0" borderId="22" xfId="100" applyFont="1" applyFill="1" applyBorder="1" applyAlignment="1">
      <alignment horizontal="center" vertical="center"/>
      <protection/>
    </xf>
    <xf numFmtId="0" fontId="0" fillId="0" borderId="0" xfId="93" applyFont="1" applyAlignment="1">
      <alignment horizontal="right"/>
      <protection/>
    </xf>
    <xf numFmtId="0" fontId="23" fillId="0" borderId="0" xfId="201" applyFont="1" applyAlignment="1">
      <alignment horizontal="center" vertical="center"/>
      <protection/>
    </xf>
    <xf numFmtId="0" fontId="0" fillId="0" borderId="32" xfId="236" applyFont="1" applyFill="1" applyBorder="1" applyAlignment="1">
      <alignment horizontal="center"/>
      <protection/>
    </xf>
    <xf numFmtId="0" fontId="0" fillId="0" borderId="33" xfId="236" applyFont="1" applyFill="1" applyBorder="1" applyAlignment="1">
      <alignment horizontal="center"/>
      <protection/>
    </xf>
    <xf numFmtId="0" fontId="22" fillId="0" borderId="0" xfId="98" applyFont="1" applyFill="1" applyBorder="1" applyAlignment="1">
      <alignment horizontal="center" vertical="center"/>
      <protection/>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26" fillId="0" borderId="0" xfId="93" applyFont="1" applyFill="1" applyBorder="1" applyAlignment="1">
      <alignment horizontal="center"/>
      <protection/>
    </xf>
    <xf numFmtId="0" fontId="21" fillId="0" borderId="11" xfId="93" applyFont="1" applyFill="1" applyBorder="1">
      <alignment/>
      <protection/>
    </xf>
    <xf numFmtId="0" fontId="25" fillId="0" borderId="0" xfId="93" applyFont="1" applyAlignment="1">
      <alignment horizontal="center"/>
      <protection/>
    </xf>
    <xf numFmtId="0" fontId="21" fillId="0" borderId="0" xfId="93" applyFont="1" applyAlignment="1">
      <alignment horizontal="center"/>
      <protection/>
    </xf>
    <xf numFmtId="0" fontId="21" fillId="0" borderId="14" xfId="93" applyFont="1" applyFill="1" applyBorder="1" applyAlignment="1">
      <alignment horizontal="center" vertical="center" wrapText="1"/>
      <protection/>
    </xf>
    <xf numFmtId="0" fontId="21" fillId="0" borderId="12" xfId="93" applyFont="1" applyFill="1" applyBorder="1" applyAlignment="1">
      <alignment horizontal="center" vertical="center" wrapText="1"/>
      <protection/>
    </xf>
    <xf numFmtId="0" fontId="21" fillId="0" borderId="13" xfId="93" applyFont="1" applyFill="1" applyBorder="1" applyAlignment="1">
      <alignment horizontal="center" vertical="center" wrapText="1"/>
      <protection/>
    </xf>
    <xf numFmtId="0" fontId="21" fillId="0" borderId="10" xfId="93" applyFont="1" applyFill="1" applyBorder="1" applyAlignment="1">
      <alignment horizontal="center" vertical="center" wrapText="1"/>
      <protection/>
    </xf>
    <xf numFmtId="0" fontId="21" fillId="0" borderId="10" xfId="93" applyFont="1" applyBorder="1" applyAlignment="1">
      <alignment horizontal="center" vertical="center" wrapText="1"/>
      <protection/>
    </xf>
    <xf numFmtId="0" fontId="21" fillId="0" borderId="30" xfId="93" applyFont="1" applyFill="1" applyBorder="1" applyAlignment="1">
      <alignment horizontal="center" vertical="center" wrapText="1"/>
      <protection/>
    </xf>
    <xf numFmtId="0" fontId="21" fillId="0" borderId="37" xfId="93" applyFont="1" applyFill="1" applyBorder="1" applyAlignment="1">
      <alignment horizontal="center" vertical="center" wrapText="1"/>
      <protection/>
    </xf>
    <xf numFmtId="0" fontId="21" fillId="0" borderId="31" xfId="93" applyFont="1" applyFill="1" applyBorder="1" applyAlignment="1">
      <alignment horizontal="center" vertical="center" wrapText="1"/>
      <protection/>
    </xf>
    <xf numFmtId="0" fontId="0" fillId="0" borderId="10" xfId="236" applyFont="1" applyBorder="1" applyAlignment="1">
      <alignment horizontal="center" vertical="center" wrapText="1"/>
      <protection/>
    </xf>
    <xf numFmtId="0" fontId="33" fillId="0" borderId="30" xfId="93" applyFont="1" applyFill="1" applyBorder="1" applyAlignment="1">
      <alignment horizontal="center" vertical="center" wrapText="1"/>
      <protection/>
    </xf>
    <xf numFmtId="0" fontId="33" fillId="0" borderId="37" xfId="93" applyFont="1" applyFill="1" applyBorder="1" applyAlignment="1">
      <alignment horizontal="center" vertical="center" wrapText="1"/>
      <protection/>
    </xf>
    <xf numFmtId="0" fontId="33" fillId="0" borderId="31" xfId="93" applyFont="1" applyFill="1" applyBorder="1" applyAlignment="1">
      <alignment horizontal="center" vertical="center" wrapText="1"/>
      <protection/>
    </xf>
    <xf numFmtId="0" fontId="0" fillId="0" borderId="14" xfId="236" applyFont="1" applyBorder="1" applyAlignment="1">
      <alignment horizontal="center" vertical="center" wrapText="1"/>
      <protection/>
    </xf>
    <xf numFmtId="0" fontId="0" fillId="0" borderId="13" xfId="236" applyFont="1" applyBorder="1" applyAlignment="1">
      <alignment horizontal="center" vertical="center" wrapText="1"/>
      <protection/>
    </xf>
    <xf numFmtId="0" fontId="0" fillId="0" borderId="12" xfId="236" applyFont="1" applyBorder="1" applyAlignment="1">
      <alignment horizontal="center" vertical="center" wrapText="1"/>
      <protection/>
    </xf>
    <xf numFmtId="0" fontId="33" fillId="0" borderId="10" xfId="93" applyFont="1" applyFill="1" applyBorder="1" applyAlignment="1">
      <alignment horizontal="center" vertical="center" wrapText="1"/>
      <protection/>
    </xf>
    <xf numFmtId="0" fontId="21" fillId="0" borderId="10" xfId="93" applyFont="1" applyBorder="1" applyAlignment="1">
      <alignment horizontal="center" vertical="center"/>
      <protection/>
    </xf>
    <xf numFmtId="0" fontId="33" fillId="0" borderId="14" xfId="93" applyFont="1" applyFill="1" applyBorder="1" applyAlignment="1">
      <alignment horizontal="center" vertical="center" wrapText="1"/>
      <protection/>
    </xf>
    <xf numFmtId="0" fontId="33" fillId="0" borderId="12" xfId="93" applyFont="1" applyFill="1" applyBorder="1" applyAlignment="1">
      <alignment horizontal="center" vertical="center" wrapText="1"/>
      <protection/>
    </xf>
    <xf numFmtId="0" fontId="33" fillId="0" borderId="13" xfId="93" applyFont="1" applyFill="1" applyBorder="1" applyAlignment="1">
      <alignment horizontal="center" vertical="center" wrapText="1"/>
      <protection/>
    </xf>
    <xf numFmtId="0" fontId="0" fillId="0" borderId="47" xfId="236" applyFont="1" applyFill="1" applyBorder="1" applyAlignment="1">
      <alignment horizontal="center" vertical="center" wrapText="1"/>
      <protection/>
    </xf>
    <xf numFmtId="0" fontId="0" fillId="0" borderId="48" xfId="236" applyFont="1" applyFill="1" applyBorder="1" applyAlignment="1">
      <alignment horizontal="center" vertical="center" wrapText="1"/>
      <protection/>
    </xf>
    <xf numFmtId="0" fontId="0" fillId="0" borderId="40" xfId="236" applyFont="1" applyFill="1" applyBorder="1" applyAlignment="1">
      <alignment horizontal="center" vertical="center" wrapText="1"/>
      <protection/>
    </xf>
    <xf numFmtId="0" fontId="0" fillId="0" borderId="41" xfId="236" applyFont="1" applyFill="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33" fillId="0" borderId="0" xfId="0" applyFont="1" applyFill="1" applyAlignment="1">
      <alignment horizontal="center"/>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201" applyFont="1" applyFill="1" applyAlignment="1">
      <alignment horizontal="center" vertical="center"/>
      <protection/>
    </xf>
    <xf numFmtId="0" fontId="21" fillId="0" borderId="0" xfId="201" applyFont="1" applyFill="1" applyAlignment="1">
      <alignment horizontal="center" vertical="top"/>
      <protection/>
    </xf>
    <xf numFmtId="0" fontId="21" fillId="0" borderId="0" xfId="93" applyFont="1" applyFill="1" applyAlignment="1">
      <alignment horizontal="center"/>
      <protection/>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1" fillId="0" borderId="0" xfId="93" applyFont="1" applyFill="1" applyAlignment="1">
      <alignment horizontal="left" vertical="center" wrapText="1"/>
      <protection/>
    </xf>
    <xf numFmtId="0" fontId="25" fillId="0" borderId="0" xfId="93" applyFont="1" applyAlignment="1">
      <alignment horizontal="center" wrapText="1"/>
      <protection/>
    </xf>
    <xf numFmtId="0" fontId="21" fillId="0" borderId="0" xfId="201" applyFont="1" applyAlignment="1">
      <alignment horizontal="center" vertical="top"/>
      <protection/>
    </xf>
    <xf numFmtId="0" fontId="0" fillId="0" borderId="0" xfId="93" applyFont="1" applyAlignment="1">
      <alignment horizontal="left"/>
      <protection/>
    </xf>
    <xf numFmtId="0" fontId="23" fillId="0" borderId="22" xfId="201" applyFont="1" applyBorder="1" applyAlignment="1">
      <alignment horizontal="center" vertical="center" wrapText="1"/>
      <protection/>
    </xf>
    <xf numFmtId="0" fontId="0" fillId="0" borderId="26" xfId="236" applyFont="1" applyBorder="1" applyAlignment="1">
      <alignment horizontal="center" vertical="center" wrapText="1"/>
      <protection/>
    </xf>
    <xf numFmtId="0" fontId="23" fillId="0" borderId="12" xfId="201" applyFont="1" applyBorder="1" applyAlignment="1">
      <alignment horizontal="center" vertical="center" wrapText="1"/>
      <protection/>
    </xf>
    <xf numFmtId="0" fontId="21" fillId="0" borderId="26" xfId="93" applyFont="1" applyFill="1" applyBorder="1" applyAlignment="1">
      <alignment horizontal="center" vertical="center" wrapText="1"/>
      <protection/>
    </xf>
    <xf numFmtId="0" fontId="0" fillId="0" borderId="32" xfId="236" applyFont="1" applyBorder="1" applyAlignment="1">
      <alignment horizontal="center" vertical="center" wrapText="1"/>
      <protection/>
    </xf>
    <xf numFmtId="0" fontId="23" fillId="0" borderId="32" xfId="201" applyFont="1" applyBorder="1" applyAlignment="1">
      <alignment horizontal="center" vertical="center" textRotation="90" wrapText="1"/>
      <protection/>
    </xf>
    <xf numFmtId="0" fontId="23" fillId="0" borderId="14" xfId="201" applyFont="1" applyBorder="1" applyAlignment="1">
      <alignment horizontal="center" vertical="center" textRotation="90" wrapText="1"/>
      <protection/>
    </xf>
    <xf numFmtId="0" fontId="23" fillId="0" borderId="26" xfId="201" applyFont="1" applyBorder="1" applyAlignment="1">
      <alignment horizontal="center" vertical="center" textRotation="90" wrapText="1"/>
      <protection/>
    </xf>
    <xf numFmtId="0" fontId="23" fillId="0" borderId="12" xfId="201" applyFont="1" applyBorder="1" applyAlignment="1">
      <alignment horizontal="center" vertical="center" textRotation="90" wrapText="1"/>
      <protection/>
    </xf>
    <xf numFmtId="0" fontId="0" fillId="0" borderId="32" xfId="236" applyFont="1" applyBorder="1" applyAlignment="1">
      <alignment horizontal="center" vertical="center" textRotation="90" wrapText="1"/>
      <protection/>
    </xf>
    <xf numFmtId="0" fontId="0" fillId="0" borderId="10" xfId="236" applyFont="1" applyBorder="1" applyAlignment="1">
      <alignment horizontal="center" vertical="center" textRotation="90" wrapText="1"/>
      <protection/>
    </xf>
    <xf numFmtId="0" fontId="0" fillId="0" borderId="14" xfId="236" applyFont="1" applyBorder="1" applyAlignment="1">
      <alignment horizontal="center" vertical="center" textRotation="90" wrapText="1"/>
      <protection/>
    </xf>
    <xf numFmtId="0" fontId="37" fillId="0" borderId="0" xfId="201" applyFont="1" applyAlignment="1">
      <alignment horizontal="center" vertical="center"/>
      <protection/>
    </xf>
    <xf numFmtId="0" fontId="31" fillId="0" borderId="0" xfId="236" applyFont="1" applyBorder="1" applyAlignment="1">
      <alignment horizontal="center" vertical="center"/>
      <protection/>
    </xf>
    <xf numFmtId="0" fontId="21" fillId="0" borderId="38" xfId="93" applyFont="1" applyFill="1" applyBorder="1" applyAlignment="1">
      <alignment horizontal="center" vertical="center" wrapText="1"/>
      <protection/>
    </xf>
    <xf numFmtId="0" fontId="21" fillId="0" borderId="39" xfId="93" applyFont="1" applyFill="1" applyBorder="1" applyAlignment="1">
      <alignment horizontal="center" vertical="center" wrapText="1"/>
      <protection/>
    </xf>
    <xf numFmtId="0" fontId="21" fillId="0" borderId="40" xfId="93" applyFont="1" applyFill="1" applyBorder="1" applyAlignment="1">
      <alignment horizontal="center" vertical="center" wrapText="1"/>
      <protection/>
    </xf>
    <xf numFmtId="0" fontId="21" fillId="0" borderId="41" xfId="93" applyFont="1" applyFill="1" applyBorder="1" applyAlignment="1">
      <alignment horizontal="center" vertical="center" wrapText="1"/>
      <protection/>
    </xf>
    <xf numFmtId="0" fontId="21" fillId="0" borderId="32" xfId="93" applyFont="1" applyFill="1" applyBorder="1" applyAlignment="1">
      <alignment horizontal="center" vertical="center" wrapText="1"/>
      <protection/>
    </xf>
    <xf numFmtId="0" fontId="33" fillId="0" borderId="32" xfId="93" applyFont="1" applyFill="1" applyBorder="1" applyAlignment="1">
      <alignment horizontal="center" vertical="center" wrapText="1"/>
      <protection/>
    </xf>
    <xf numFmtId="0" fontId="23" fillId="0" borderId="28" xfId="201" applyFont="1" applyBorder="1" applyAlignment="1">
      <alignment horizontal="center" vertical="center" textRotation="90" wrapText="1"/>
      <protection/>
    </xf>
    <xf numFmtId="0" fontId="23" fillId="0" borderId="34" xfId="201" applyFont="1" applyBorder="1" applyAlignment="1">
      <alignment horizontal="center" vertical="center" textRotation="90" wrapText="1"/>
      <protection/>
    </xf>
    <xf numFmtId="0" fontId="23" fillId="0" borderId="26" xfId="93" applyFont="1" applyFill="1" applyBorder="1" applyAlignment="1">
      <alignment horizontal="center" vertical="center" wrapText="1"/>
      <protection/>
    </xf>
    <xf numFmtId="0" fontId="23" fillId="0" borderId="12" xfId="93" applyFont="1" applyFill="1" applyBorder="1" applyAlignment="1">
      <alignment horizontal="center" vertical="center" wrapText="1"/>
      <protection/>
    </xf>
    <xf numFmtId="0" fontId="23" fillId="0" borderId="28" xfId="93" applyFont="1" applyFill="1" applyBorder="1" applyAlignment="1">
      <alignment horizontal="center" vertical="center" textRotation="90" wrapText="1"/>
      <protection/>
    </xf>
    <xf numFmtId="0" fontId="23" fillId="0" borderId="34" xfId="93" applyFont="1" applyFill="1" applyBorder="1" applyAlignment="1">
      <alignment horizontal="center" vertical="center" textRotation="90" wrapText="1"/>
      <protection/>
    </xf>
    <xf numFmtId="0" fontId="23" fillId="0" borderId="32" xfId="93" applyFont="1" applyFill="1" applyBorder="1" applyAlignment="1">
      <alignment horizontal="center" vertical="center" wrapText="1"/>
      <protection/>
    </xf>
    <xf numFmtId="0" fontId="23" fillId="0" borderId="14" xfId="93" applyFont="1" applyFill="1" applyBorder="1" applyAlignment="1">
      <alignment horizontal="center" vertical="center" wrapText="1"/>
      <protection/>
    </xf>
    <xf numFmtId="0" fontId="0" fillId="0" borderId="32" xfId="93" applyFont="1" applyFill="1" applyBorder="1" applyAlignment="1">
      <alignment horizontal="center" vertical="center" wrapText="1"/>
      <protection/>
    </xf>
    <xf numFmtId="0" fontId="0" fillId="0" borderId="38" xfId="93" applyFont="1" applyFill="1" applyBorder="1" applyAlignment="1">
      <alignment horizontal="center" vertical="center" wrapText="1"/>
      <protection/>
    </xf>
    <xf numFmtId="0" fontId="0" fillId="0" borderId="45" xfId="93" applyFont="1" applyFill="1" applyBorder="1" applyAlignment="1">
      <alignment horizontal="center" vertical="center" wrapText="1"/>
      <protection/>
    </xf>
    <xf numFmtId="0" fontId="33" fillId="0" borderId="33" xfId="93" applyFont="1" applyFill="1" applyBorder="1" applyAlignment="1">
      <alignment horizontal="center" vertical="center" wrapText="1"/>
      <protection/>
    </xf>
    <xf numFmtId="0" fontId="33" fillId="0" borderId="38"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22" xfId="93" applyFont="1" applyFill="1" applyBorder="1" applyAlignment="1">
      <alignment horizontal="center" vertical="center" wrapText="1"/>
      <protection/>
    </xf>
    <xf numFmtId="0" fontId="21" fillId="0" borderId="28" xfId="93" applyFont="1" applyFill="1" applyBorder="1" applyAlignment="1">
      <alignment horizontal="center" vertical="center" textRotation="90" wrapText="1"/>
      <protection/>
    </xf>
    <xf numFmtId="0" fontId="21" fillId="0" borderId="34" xfId="93" applyFont="1" applyFill="1" applyBorder="1" applyAlignment="1">
      <alignment horizontal="center" vertical="center" textRotation="90" wrapText="1"/>
      <protection/>
    </xf>
    <xf numFmtId="0" fontId="21" fillId="0" borderId="35" xfId="93" applyFont="1" applyFill="1" applyBorder="1" applyAlignment="1">
      <alignment horizontal="center" vertical="center" textRotation="90" wrapText="1"/>
      <protection/>
    </xf>
    <xf numFmtId="177" fontId="33" fillId="0" borderId="32" xfId="0" applyNumberFormat="1" applyFont="1" applyFill="1" applyBorder="1" applyAlignment="1">
      <alignment horizontal="center" vertical="center" wrapText="1"/>
    </xf>
    <xf numFmtId="177" fontId="33" fillId="0" borderId="10" xfId="0" applyNumberFormat="1" applyFont="1" applyFill="1" applyBorder="1" applyAlignment="1">
      <alignment horizontal="center" vertical="center" wrapText="1"/>
    </xf>
    <xf numFmtId="177" fontId="33" fillId="0" borderId="14" xfId="0" applyNumberFormat="1" applyFont="1" applyFill="1" applyBorder="1" applyAlignment="1">
      <alignment horizontal="center" vertical="center" wrapText="1"/>
    </xf>
    <xf numFmtId="0" fontId="0" fillId="0" borderId="0" xfId="93" applyFont="1" applyFill="1" applyAlignment="1">
      <alignment horizontal="center"/>
      <protection/>
    </xf>
    <xf numFmtId="0" fontId="26" fillId="0" borderId="11" xfId="93" applyFont="1" applyFill="1" applyBorder="1" applyAlignment="1">
      <alignment horizontal="center"/>
      <protection/>
    </xf>
    <xf numFmtId="0" fontId="21" fillId="0" borderId="14" xfId="93" applyFont="1" applyBorder="1" applyAlignment="1">
      <alignment horizontal="center" vertical="center" wrapText="1"/>
      <protection/>
    </xf>
    <xf numFmtId="0" fontId="21" fillId="0" borderId="13" xfId="93" applyFont="1" applyBorder="1" applyAlignment="1">
      <alignment horizontal="center" vertical="center" wrapText="1"/>
      <protection/>
    </xf>
    <xf numFmtId="0" fontId="21" fillId="0" borderId="30" xfId="93" applyFont="1" applyBorder="1" applyAlignment="1">
      <alignment horizontal="center" vertical="center" wrapText="1"/>
      <protection/>
    </xf>
    <xf numFmtId="0" fontId="21" fillId="0" borderId="37" xfId="93" applyFont="1" applyBorder="1" applyAlignment="1">
      <alignment horizontal="center" vertical="center" wrapText="1"/>
      <protection/>
    </xf>
    <xf numFmtId="0" fontId="21" fillId="0" borderId="31" xfId="93" applyFont="1" applyBorder="1" applyAlignment="1">
      <alignment horizontal="center" vertical="center" wrapText="1"/>
      <protection/>
    </xf>
    <xf numFmtId="0" fontId="33" fillId="0" borderId="14" xfId="236" applyFont="1" applyBorder="1" applyAlignment="1">
      <alignment horizontal="center" vertical="center" wrapText="1"/>
      <protection/>
    </xf>
    <xf numFmtId="0" fontId="33" fillId="0" borderId="12" xfId="236" applyFont="1" applyBorder="1" applyAlignment="1">
      <alignment horizontal="center" vertical="center" wrapText="1"/>
      <protection/>
    </xf>
    <xf numFmtId="0" fontId="33" fillId="0" borderId="13" xfId="236" applyFont="1" applyBorder="1" applyAlignment="1">
      <alignment horizontal="center" vertical="center" wrapText="1"/>
      <protection/>
    </xf>
    <xf numFmtId="0" fontId="31" fillId="0" borderId="11" xfId="236" applyFont="1" applyBorder="1" applyAlignment="1">
      <alignment horizontal="center" vertical="center"/>
      <protection/>
    </xf>
    <xf numFmtId="0" fontId="21" fillId="0" borderId="14" xfId="201" applyFont="1" applyBorder="1" applyAlignment="1">
      <alignment horizontal="center" vertical="center" wrapText="1"/>
      <protection/>
    </xf>
    <xf numFmtId="0" fontId="21" fillId="0" borderId="12" xfId="201" applyFont="1" applyBorder="1" applyAlignment="1">
      <alignment horizontal="center" vertical="center" wrapText="1"/>
      <protection/>
    </xf>
    <xf numFmtId="0" fontId="21" fillId="0" borderId="13" xfId="201" applyFont="1" applyBorder="1" applyAlignment="1">
      <alignment horizontal="center" vertical="center" wrapText="1"/>
      <protection/>
    </xf>
    <xf numFmtId="0" fontId="21" fillId="0" borderId="10" xfId="201" applyFont="1" applyBorder="1" applyAlignment="1">
      <alignment horizontal="center" vertical="center" wrapText="1"/>
      <protection/>
    </xf>
    <xf numFmtId="0" fontId="21" fillId="0" borderId="47" xfId="201" applyFont="1" applyBorder="1" applyAlignment="1">
      <alignment horizontal="center" vertical="center" wrapText="1"/>
      <protection/>
    </xf>
    <xf numFmtId="0" fontId="21" fillId="0" borderId="48" xfId="201" applyFont="1" applyBorder="1" applyAlignment="1">
      <alignment horizontal="center" vertical="center" wrapText="1"/>
      <protection/>
    </xf>
    <xf numFmtId="0" fontId="21" fillId="0" borderId="45" xfId="201" applyFont="1" applyBorder="1" applyAlignment="1">
      <alignment horizontal="center" vertical="center" wrapText="1"/>
      <protection/>
    </xf>
    <xf numFmtId="0" fontId="21" fillId="0" borderId="46" xfId="201" applyFont="1" applyBorder="1" applyAlignment="1">
      <alignment horizontal="center" vertical="center" wrapText="1"/>
      <protection/>
    </xf>
    <xf numFmtId="0" fontId="2" fillId="0" borderId="0" xfId="93" applyFont="1" applyFill="1" applyAlignment="1">
      <alignment horizontal="center" vertical="center"/>
      <protection/>
    </xf>
    <xf numFmtId="0" fontId="0" fillId="0" borderId="0" xfId="93" applyFont="1" applyFill="1" applyAlignment="1">
      <alignment horizontal="center" vertical="center"/>
      <protection/>
    </xf>
    <xf numFmtId="0" fontId="33" fillId="0" borderId="10" xfId="236" applyFont="1" applyBorder="1" applyAlignment="1">
      <alignment horizontal="center" vertical="center" wrapText="1"/>
      <protection/>
    </xf>
    <xf numFmtId="0" fontId="0" fillId="0" borderId="0" xfId="93" applyFont="1" applyAlignment="1">
      <alignment horizontal="right" vertical="center"/>
      <protection/>
    </xf>
    <xf numFmtId="0" fontId="21" fillId="0" borderId="42" xfId="93" applyFont="1" applyBorder="1" applyAlignment="1">
      <alignment horizontal="center" vertical="center" wrapText="1"/>
      <protection/>
    </xf>
    <xf numFmtId="0" fontId="21" fillId="0" borderId="43" xfId="93" applyFont="1" applyBorder="1" applyAlignment="1">
      <alignment horizontal="center" vertical="center" wrapText="1"/>
      <protection/>
    </xf>
    <xf numFmtId="0" fontId="21" fillId="0" borderId="49" xfId="93" applyFont="1" applyBorder="1" applyAlignment="1">
      <alignment horizontal="center" vertical="center" wrapText="1"/>
      <protection/>
    </xf>
    <xf numFmtId="0" fontId="22" fillId="0" borderId="0" xfId="93" applyFont="1" applyAlignment="1">
      <alignment horizontal="center" wrapText="1"/>
      <protection/>
    </xf>
    <xf numFmtId="0" fontId="21" fillId="0" borderId="32" xfId="93" applyFont="1" applyBorder="1" applyAlignment="1">
      <alignment horizontal="center" vertical="center" wrapText="1"/>
      <protection/>
    </xf>
    <xf numFmtId="0" fontId="21" fillId="0" borderId="50" xfId="134" applyFont="1" applyFill="1" applyBorder="1" applyAlignment="1">
      <alignment horizontal="center" vertical="center" wrapText="1"/>
      <protection/>
    </xf>
    <xf numFmtId="0" fontId="21" fillId="0" borderId="51" xfId="134" applyFont="1" applyFill="1" applyBorder="1" applyAlignment="1">
      <alignment horizontal="center" vertical="center" wrapText="1"/>
      <protection/>
    </xf>
    <xf numFmtId="0" fontId="23" fillId="0" borderId="50" xfId="100" applyFont="1" applyBorder="1" applyAlignment="1">
      <alignment horizontal="center" vertical="center"/>
      <protection/>
    </xf>
    <xf numFmtId="0" fontId="23" fillId="0" borderId="51" xfId="100" applyFont="1" applyBorder="1" applyAlignment="1">
      <alignment horizontal="center" vertical="center"/>
      <protection/>
    </xf>
    <xf numFmtId="0" fontId="22" fillId="0" borderId="0" xfId="98" applyFont="1" applyFill="1" applyBorder="1" applyAlignment="1">
      <alignment horizontal="center" vertical="center" wrapText="1"/>
      <protection/>
    </xf>
    <xf numFmtId="0" fontId="31" fillId="0" borderId="0" xfId="94" applyFont="1" applyAlignment="1">
      <alignment horizontal="center" vertical="center" wrapText="1"/>
      <protection/>
    </xf>
  </cellXfs>
  <cellStyles count="28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1" xfId="89"/>
    <cellStyle name="Обычный 12 2" xfId="90"/>
    <cellStyle name="Обычный 2" xfId="91"/>
    <cellStyle name="Обычный 2 26 2" xfId="92"/>
    <cellStyle name="Обычный 3" xfId="93"/>
    <cellStyle name="Обычный 3 2" xfId="94"/>
    <cellStyle name="Обычный 3 2 2" xfId="95"/>
    <cellStyle name="Обычный 3 2 2 2" xfId="96"/>
    <cellStyle name="Обычный 3 21" xfId="97"/>
    <cellStyle name="Обычный 4" xfId="98"/>
    <cellStyle name="Обычный 4 2" xfId="99"/>
    <cellStyle name="Обычный 5" xfId="100"/>
    <cellStyle name="Обычный 6" xfId="101"/>
    <cellStyle name="Обычный 6 2" xfId="102"/>
    <cellStyle name="Обычный 6 2 2" xfId="103"/>
    <cellStyle name="Обычный 6 2 2 2" xfId="104"/>
    <cellStyle name="Обычный 6 2 2 2 2" xfId="105"/>
    <cellStyle name="Обычный 6 2 2 2 2 2" xfId="106"/>
    <cellStyle name="Обычный 6 2 2 2 2 2 2" xfId="107"/>
    <cellStyle name="Обычный 6 2 2 2 2 2 3" xfId="108"/>
    <cellStyle name="Обычный 6 2 2 2 2 3" xfId="109"/>
    <cellStyle name="Обычный 6 2 2 2 2 4" xfId="110"/>
    <cellStyle name="Обычный 6 2 2 2 3" xfId="111"/>
    <cellStyle name="Обычный 6 2 2 2 3 2" xfId="112"/>
    <cellStyle name="Обычный 6 2 2 2 3 3" xfId="113"/>
    <cellStyle name="Обычный 6 2 2 2 4" xfId="114"/>
    <cellStyle name="Обычный 6 2 2 2 5" xfId="115"/>
    <cellStyle name="Обычный 6 2 2 3" xfId="116"/>
    <cellStyle name="Обычный 6 2 2 3 2" xfId="117"/>
    <cellStyle name="Обычный 6 2 2 3 2 2" xfId="118"/>
    <cellStyle name="Обычный 6 2 2 3 2 3" xfId="119"/>
    <cellStyle name="Обычный 6 2 2 3 3" xfId="120"/>
    <cellStyle name="Обычный 6 2 2 3 4" xfId="121"/>
    <cellStyle name="Обычный 6 2 2 4" xfId="122"/>
    <cellStyle name="Обычный 6 2 2 4 2" xfId="123"/>
    <cellStyle name="Обычный 6 2 2 4 2 2" xfId="124"/>
    <cellStyle name="Обычный 6 2 2 4 2 3" xfId="125"/>
    <cellStyle name="Обычный 6 2 2 4 3" xfId="126"/>
    <cellStyle name="Обычный 6 2 2 4 4" xfId="127"/>
    <cellStyle name="Обычный 6 2 2 5" xfId="128"/>
    <cellStyle name="Обычный 6 2 2 5 2" xfId="129"/>
    <cellStyle name="Обычный 6 2 2 5 3" xfId="130"/>
    <cellStyle name="Обычный 6 2 2 6" xfId="131"/>
    <cellStyle name="Обычный 6 2 2 7" xfId="132"/>
    <cellStyle name="Обычный 6 2 2 8" xfId="133"/>
    <cellStyle name="Обычный 6 2 3" xfId="134"/>
    <cellStyle name="Обычный 6 2 3 2" xfId="135"/>
    <cellStyle name="Обычный 6 2 3 2 2" xfId="136"/>
    <cellStyle name="Обычный 6 2 3 2 2 2" xfId="137"/>
    <cellStyle name="Обычный 6 2 3 2 2 2 2" xfId="138"/>
    <cellStyle name="Обычный 6 2 3 2 2 2 3" xfId="139"/>
    <cellStyle name="Обычный 6 2 3 2 2 3" xfId="140"/>
    <cellStyle name="Обычный 6 2 3 2 2 4" xfId="141"/>
    <cellStyle name="Обычный 6 2 3 2 3" xfId="142"/>
    <cellStyle name="Обычный 6 2 3 2 3 2" xfId="143"/>
    <cellStyle name="Обычный 6 2 3 2 3 3" xfId="144"/>
    <cellStyle name="Обычный 6 2 3 2 4" xfId="145"/>
    <cellStyle name="Обычный 6 2 3 2 5" xfId="146"/>
    <cellStyle name="Обычный 6 2 3 3" xfId="147"/>
    <cellStyle name="Обычный 6 2 3 3 2" xfId="148"/>
    <cellStyle name="Обычный 6 2 3 3 2 2" xfId="149"/>
    <cellStyle name="Обычный 6 2 3 3 2 3" xfId="150"/>
    <cellStyle name="Обычный 6 2 3 3 3" xfId="151"/>
    <cellStyle name="Обычный 6 2 3 3 4" xfId="152"/>
    <cellStyle name="Обычный 6 2 3 4" xfId="153"/>
    <cellStyle name="Обычный 6 2 3 4 2" xfId="154"/>
    <cellStyle name="Обычный 6 2 3 4 2 2" xfId="155"/>
    <cellStyle name="Обычный 6 2 3 4 2 3" xfId="156"/>
    <cellStyle name="Обычный 6 2 3 4 3" xfId="157"/>
    <cellStyle name="Обычный 6 2 3 4 4" xfId="158"/>
    <cellStyle name="Обычный 6 2 3 5" xfId="159"/>
    <cellStyle name="Обычный 6 2 3 5 2" xfId="160"/>
    <cellStyle name="Обычный 6 2 3 5 3" xfId="161"/>
    <cellStyle name="Обычный 6 2 3 6" xfId="162"/>
    <cellStyle name="Обычный 6 2 3 7" xfId="163"/>
    <cellStyle name="Обычный 6 2 3 8" xfId="164"/>
    <cellStyle name="Обычный 6 2 4" xfId="165"/>
    <cellStyle name="Обычный 6 2 4 2" xfId="166"/>
    <cellStyle name="Обычный 6 2 4 2 2" xfId="167"/>
    <cellStyle name="Обычный 6 2 4 2 3" xfId="168"/>
    <cellStyle name="Обычный 6 2 4 3" xfId="169"/>
    <cellStyle name="Обычный 6 2 4 4" xfId="170"/>
    <cellStyle name="Обычный 6 2 5" xfId="171"/>
    <cellStyle name="Обычный 6 2 5 2" xfId="172"/>
    <cellStyle name="Обычный 6 2 5 2 2" xfId="173"/>
    <cellStyle name="Обычный 6 2 5 2 3" xfId="174"/>
    <cellStyle name="Обычный 6 2 5 3" xfId="175"/>
    <cellStyle name="Обычный 6 2 5 4" xfId="176"/>
    <cellStyle name="Обычный 6 2 6" xfId="177"/>
    <cellStyle name="Обычный 6 2 6 2" xfId="178"/>
    <cellStyle name="Обычный 6 2 6 3" xfId="179"/>
    <cellStyle name="Обычный 6 2 7" xfId="180"/>
    <cellStyle name="Обычный 6 2 8" xfId="181"/>
    <cellStyle name="Обычный 6 2 9" xfId="182"/>
    <cellStyle name="Обычный 6 3" xfId="183"/>
    <cellStyle name="Обычный 6 3 2" xfId="184"/>
    <cellStyle name="Обычный 6 3 2 2" xfId="185"/>
    <cellStyle name="Обычный 6 3 2 3" xfId="186"/>
    <cellStyle name="Обычный 6 3 3" xfId="187"/>
    <cellStyle name="Обычный 6 3 4" xfId="188"/>
    <cellStyle name="Обычный 6 4" xfId="189"/>
    <cellStyle name="Обычный 6 4 2" xfId="190"/>
    <cellStyle name="Обычный 6 4 2 2" xfId="191"/>
    <cellStyle name="Обычный 6 4 2 3" xfId="192"/>
    <cellStyle name="Обычный 6 4 3" xfId="193"/>
    <cellStyle name="Обычный 6 4 4" xfId="194"/>
    <cellStyle name="Обычный 6 5" xfId="195"/>
    <cellStyle name="Обычный 6 5 2" xfId="196"/>
    <cellStyle name="Обычный 6 5 3" xfId="197"/>
    <cellStyle name="Обычный 6 6" xfId="198"/>
    <cellStyle name="Обычный 6 7" xfId="199"/>
    <cellStyle name="Обычный 6 8" xfId="200"/>
    <cellStyle name="Обычный 7" xfId="201"/>
    <cellStyle name="Обычный 7 2" xfId="202"/>
    <cellStyle name="Обычный 7 2 2" xfId="203"/>
    <cellStyle name="Обычный 7 2 2 2" xfId="204"/>
    <cellStyle name="Обычный 7 2 2 2 2" xfId="205"/>
    <cellStyle name="Обычный 7 2 2 2 3" xfId="206"/>
    <cellStyle name="Обычный 7 2 2 3" xfId="207"/>
    <cellStyle name="Обычный 7 2 2 4" xfId="208"/>
    <cellStyle name="Обычный 7 2 3" xfId="209"/>
    <cellStyle name="Обычный 7 2 3 2" xfId="210"/>
    <cellStyle name="Обычный 7 2 3 2 2" xfId="211"/>
    <cellStyle name="Обычный 7 2 3 2 3" xfId="212"/>
    <cellStyle name="Обычный 7 2 3 3" xfId="213"/>
    <cellStyle name="Обычный 7 2 3 4" xfId="214"/>
    <cellStyle name="Обычный 7 2 4" xfId="215"/>
    <cellStyle name="Обычный 7 2 4 2" xfId="216"/>
    <cellStyle name="Обычный 7 2 4 3" xfId="217"/>
    <cellStyle name="Обычный 7 2 5" xfId="218"/>
    <cellStyle name="Обычный 7 2 6" xfId="219"/>
    <cellStyle name="Обычный 7 2 7" xfId="220"/>
    <cellStyle name="Обычный 8" xfId="221"/>
    <cellStyle name="Обычный 9" xfId="222"/>
    <cellStyle name="Обычный 9 2" xfId="223"/>
    <cellStyle name="Обычный 9 2 2" xfId="224"/>
    <cellStyle name="Обычный 9 2 2 2" xfId="225"/>
    <cellStyle name="Обычный 9 2 2 3" xfId="226"/>
    <cellStyle name="Обычный 9 2 2 4" xfId="227"/>
    <cellStyle name="Обычный 9 2 3" xfId="228"/>
    <cellStyle name="Обычный 9 2 4" xfId="229"/>
    <cellStyle name="Обычный 9 3" xfId="230"/>
    <cellStyle name="Обычный 9 3 2" xfId="231"/>
    <cellStyle name="Обычный 9 3 3" xfId="232"/>
    <cellStyle name="Обычный 9 3 4" xfId="233"/>
    <cellStyle name="Обычный 9 4" xfId="234"/>
    <cellStyle name="Обычный 9 5" xfId="235"/>
    <cellStyle name="Обычный_Форматы по компаниям_last" xfId="236"/>
    <cellStyle name="Followed Hyperlink" xfId="237"/>
    <cellStyle name="Плохой" xfId="238"/>
    <cellStyle name="Плохой 2" xfId="239"/>
    <cellStyle name="Пояснение" xfId="240"/>
    <cellStyle name="Пояснение 2" xfId="241"/>
    <cellStyle name="Примечание" xfId="242"/>
    <cellStyle name="Примечание 2" xfId="243"/>
    <cellStyle name="Percent" xfId="244"/>
    <cellStyle name="Процентный 2" xfId="245"/>
    <cellStyle name="Процентный 3" xfId="246"/>
    <cellStyle name="Связанная ячейка" xfId="247"/>
    <cellStyle name="Связанная ячейка 2" xfId="248"/>
    <cellStyle name="Стиль 1" xfId="249"/>
    <cellStyle name="Текст предупреждения" xfId="250"/>
    <cellStyle name="Текст предупреждения 2" xfId="251"/>
    <cellStyle name="Comma" xfId="252"/>
    <cellStyle name="Comma [0]" xfId="253"/>
    <cellStyle name="Финансовый 2" xfId="254"/>
    <cellStyle name="Финансовый 2 2" xfId="255"/>
    <cellStyle name="Финансовый 2 2 2" xfId="256"/>
    <cellStyle name="Финансовый 2 2 2 2" xfId="257"/>
    <cellStyle name="Финансовый 2 2 2 2 2" xfId="258"/>
    <cellStyle name="Финансовый 2 2 2 3" xfId="259"/>
    <cellStyle name="Финансовый 2 2 3" xfId="260"/>
    <cellStyle name="Финансовый 2 2 4" xfId="261"/>
    <cellStyle name="Финансовый 2 3" xfId="262"/>
    <cellStyle name="Финансовый 2 3 2" xfId="263"/>
    <cellStyle name="Финансовый 2 3 2 2" xfId="264"/>
    <cellStyle name="Финансовый 2 3 2 3" xfId="265"/>
    <cellStyle name="Финансовый 2 3 3" xfId="266"/>
    <cellStyle name="Финансовый 2 3 4" xfId="267"/>
    <cellStyle name="Финансовый 2 4" xfId="268"/>
    <cellStyle name="Финансовый 2 4 2" xfId="269"/>
    <cellStyle name="Финансовый 2 4 3" xfId="270"/>
    <cellStyle name="Финансовый 2 5" xfId="271"/>
    <cellStyle name="Финансовый 2 6" xfId="272"/>
    <cellStyle name="Финансовый 2 7" xfId="273"/>
    <cellStyle name="Финансовый 3" xfId="274"/>
    <cellStyle name="Финансовый 3 2" xfId="275"/>
    <cellStyle name="Финансовый 3 2 2" xfId="276"/>
    <cellStyle name="Финансовый 3 2 2 2" xfId="277"/>
    <cellStyle name="Финансовый 3 2 2 3" xfId="278"/>
    <cellStyle name="Финансовый 3 2 3" xfId="279"/>
    <cellStyle name="Финансовый 3 2 4" xfId="280"/>
    <cellStyle name="Финансовый 3 3" xfId="281"/>
    <cellStyle name="Финансовый 3 3 2" xfId="282"/>
    <cellStyle name="Финансовый 3 3 2 2" xfId="283"/>
    <cellStyle name="Финансовый 3 3 2 3" xfId="284"/>
    <cellStyle name="Финансовый 3 3 3" xfId="285"/>
    <cellStyle name="Финансовый 3 3 4" xfId="286"/>
    <cellStyle name="Финансовый 3 4" xfId="287"/>
    <cellStyle name="Финансовый 3 4 2" xfId="288"/>
    <cellStyle name="Финансовый 3 4 3" xfId="289"/>
    <cellStyle name="Финансовый 3 5" xfId="290"/>
    <cellStyle name="Финансовый 3 6" xfId="291"/>
    <cellStyle name="Финансовый 3 7" xfId="292"/>
    <cellStyle name="Хороший" xfId="293"/>
    <cellStyle name="Хороший 2"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W74"/>
  <sheetViews>
    <sheetView tabSelected="1" view="pageBreakPreview" zoomScale="85" zoomScaleSheetLayoutView="85" zoomScalePageLayoutView="0" workbookViewId="0" topLeftCell="A27">
      <selection activeCell="B33" sqref="B33"/>
    </sheetView>
  </sheetViews>
  <sheetFormatPr defaultColWidth="9.00390625" defaultRowHeight="15.75"/>
  <cols>
    <col min="1" max="1" width="6.625" style="138" customWidth="1"/>
    <col min="2" max="2" width="106.375" style="130" customWidth="1"/>
    <col min="3" max="3" width="16.625" style="24" customWidth="1"/>
    <col min="4" max="5" width="11.00390625" style="130" customWidth="1"/>
    <col min="6" max="7" width="14.00390625" style="24" customWidth="1"/>
    <col min="8" max="9" width="9.75390625" style="24" customWidth="1"/>
    <col min="10" max="11" width="9.625" style="24" customWidth="1"/>
    <col min="12" max="13" width="11.25390625" style="24" customWidth="1"/>
    <col min="14" max="15" width="8.125" style="24" customWidth="1"/>
    <col min="16" max="17" width="8.75390625" style="24" customWidth="1"/>
    <col min="18" max="19" width="8.875" style="24" customWidth="1"/>
    <col min="20" max="21" width="8.875" style="130" customWidth="1"/>
    <col min="22" max="23" width="11.50390625" style="24" customWidth="1"/>
    <col min="24" max="16384" width="9.00390625" style="24" customWidth="1"/>
  </cols>
  <sheetData>
    <row r="1" spans="1:23" ht="15.75" customHeight="1">
      <c r="A1" s="519" t="s">
        <v>95</v>
      </c>
      <c r="B1" s="519"/>
      <c r="C1" s="519"/>
      <c r="D1" s="519"/>
      <c r="E1" s="519"/>
      <c r="F1" s="519"/>
      <c r="G1" s="519"/>
      <c r="H1" s="519"/>
      <c r="I1" s="519"/>
      <c r="J1" s="519"/>
      <c r="K1" s="519"/>
      <c r="L1" s="519"/>
      <c r="M1" s="519"/>
      <c r="N1" s="519"/>
      <c r="O1" s="519"/>
      <c r="P1" s="519"/>
      <c r="Q1" s="519"/>
      <c r="R1" s="519"/>
      <c r="S1" s="519"/>
      <c r="T1" s="519"/>
      <c r="U1" s="519"/>
      <c r="V1" s="519"/>
      <c r="W1" s="519"/>
    </row>
    <row r="2" spans="1:23" ht="15.75" customHeight="1">
      <c r="A2" s="520" t="s">
        <v>439</v>
      </c>
      <c r="B2" s="520"/>
      <c r="C2" s="520"/>
      <c r="D2" s="520"/>
      <c r="E2" s="520"/>
      <c r="F2" s="520"/>
      <c r="G2" s="520"/>
      <c r="H2" s="520"/>
      <c r="I2" s="520"/>
      <c r="J2" s="520"/>
      <c r="K2" s="520"/>
      <c r="L2" s="520"/>
      <c r="M2" s="520"/>
      <c r="N2" s="520"/>
      <c r="O2" s="520"/>
      <c r="P2" s="520"/>
      <c r="Q2" s="520"/>
      <c r="R2" s="520"/>
      <c r="S2" s="520"/>
      <c r="T2" s="520"/>
      <c r="U2" s="520"/>
      <c r="V2" s="520"/>
      <c r="W2" s="520"/>
    </row>
    <row r="3" spans="1:23" ht="15.75" customHeight="1">
      <c r="A3" s="520" t="s">
        <v>627</v>
      </c>
      <c r="B3" s="520"/>
      <c r="C3" s="520"/>
      <c r="D3" s="520"/>
      <c r="E3" s="520"/>
      <c r="F3" s="520"/>
      <c r="G3" s="520"/>
      <c r="H3" s="520"/>
      <c r="I3" s="520"/>
      <c r="J3" s="520"/>
      <c r="K3" s="520"/>
      <c r="L3" s="520"/>
      <c r="M3" s="520"/>
      <c r="N3" s="520"/>
      <c r="O3" s="520"/>
      <c r="P3" s="520"/>
      <c r="Q3" s="520"/>
      <c r="R3" s="520"/>
      <c r="S3" s="520"/>
      <c r="T3" s="520"/>
      <c r="U3" s="520"/>
      <c r="V3" s="520"/>
      <c r="W3" s="520"/>
    </row>
    <row r="4" spans="1:23" ht="15.75" customHeight="1">
      <c r="A4" s="15"/>
      <c r="B4" s="15"/>
      <c r="C4" s="15"/>
      <c r="D4" s="117"/>
      <c r="E4" s="117"/>
      <c r="F4" s="15"/>
      <c r="G4" s="15"/>
      <c r="H4" s="15"/>
      <c r="I4" s="15"/>
      <c r="J4" s="15"/>
      <c r="K4" s="15"/>
      <c r="L4" s="15"/>
      <c r="M4" s="15"/>
      <c r="N4" s="15"/>
      <c r="O4" s="15"/>
      <c r="P4" s="15"/>
      <c r="Q4" s="15"/>
      <c r="R4" s="15"/>
      <c r="S4" s="15"/>
      <c r="T4" s="117"/>
      <c r="U4" s="117"/>
      <c r="V4" s="15"/>
      <c r="W4" s="15"/>
    </row>
    <row r="5" spans="1:23" ht="15.75" customHeight="1">
      <c r="A5" s="15"/>
      <c r="B5" s="15"/>
      <c r="C5" s="15"/>
      <c r="D5" s="117"/>
      <c r="E5" s="117"/>
      <c r="F5" s="15"/>
      <c r="G5" s="15"/>
      <c r="H5" s="15"/>
      <c r="I5" s="15"/>
      <c r="J5" s="15"/>
      <c r="K5" s="15"/>
      <c r="L5" s="15"/>
      <c r="M5" s="15"/>
      <c r="N5" s="15"/>
      <c r="O5" s="15"/>
      <c r="P5" s="15"/>
      <c r="Q5" s="15"/>
      <c r="R5" s="15"/>
      <c r="S5" s="15"/>
      <c r="T5" s="117"/>
      <c r="U5" s="117"/>
      <c r="V5" s="15"/>
      <c r="W5" s="15" t="s">
        <v>629</v>
      </c>
    </row>
    <row r="6" spans="1:23" ht="15.75" customHeight="1">
      <c r="A6" s="15"/>
      <c r="B6" s="15"/>
      <c r="C6" s="15"/>
      <c r="D6" s="117"/>
      <c r="E6" s="117"/>
      <c r="F6" s="15"/>
      <c r="G6" s="15"/>
      <c r="H6" s="15"/>
      <c r="I6" s="15"/>
      <c r="J6" s="15"/>
      <c r="K6" s="15"/>
      <c r="L6" s="15"/>
      <c r="M6" s="15"/>
      <c r="N6" s="15"/>
      <c r="O6" s="15"/>
      <c r="P6" s="15"/>
      <c r="Q6" s="15"/>
      <c r="R6" s="15"/>
      <c r="S6" s="15"/>
      <c r="T6" s="117"/>
      <c r="U6" s="117"/>
      <c r="V6" s="15"/>
      <c r="W6" s="15" t="s">
        <v>630</v>
      </c>
    </row>
    <row r="7" spans="1:23" ht="15.75" customHeight="1">
      <c r="A7" s="15"/>
      <c r="B7" s="15"/>
      <c r="C7" s="15"/>
      <c r="D7" s="117"/>
      <c r="E7" s="117"/>
      <c r="F7" s="15"/>
      <c r="G7" s="15"/>
      <c r="H7" s="15"/>
      <c r="I7" s="15"/>
      <c r="J7" s="15"/>
      <c r="K7" s="15"/>
      <c r="L7" s="15"/>
      <c r="M7" s="15"/>
      <c r="N7" s="15"/>
      <c r="O7" s="15"/>
      <c r="P7" s="15"/>
      <c r="Q7" s="15"/>
      <c r="R7" s="15"/>
      <c r="S7" s="15"/>
      <c r="T7" s="117"/>
      <c r="U7" s="117"/>
      <c r="V7" s="15"/>
      <c r="W7" s="15"/>
    </row>
    <row r="8" spans="1:23" ht="15.75" customHeight="1">
      <c r="A8" s="15"/>
      <c r="B8" s="15"/>
      <c r="C8" s="15"/>
      <c r="D8" s="117"/>
      <c r="E8" s="117"/>
      <c r="F8" s="15"/>
      <c r="G8" s="15"/>
      <c r="H8" s="15"/>
      <c r="I8" s="15"/>
      <c r="J8" s="15"/>
      <c r="K8" s="15"/>
      <c r="L8" s="15"/>
      <c r="M8" s="15"/>
      <c r="N8" s="15"/>
      <c r="O8" s="15"/>
      <c r="P8" s="15"/>
      <c r="Q8" s="15"/>
      <c r="R8" s="15"/>
      <c r="S8" s="442"/>
      <c r="T8" s="363"/>
      <c r="U8" s="363"/>
      <c r="V8" s="189"/>
      <c r="W8" s="15" t="s">
        <v>628</v>
      </c>
    </row>
    <row r="9" spans="1:23" ht="15.75" customHeight="1">
      <c r="A9" s="15"/>
      <c r="B9" s="15"/>
      <c r="C9" s="15"/>
      <c r="D9" s="117"/>
      <c r="E9" s="117"/>
      <c r="F9" s="15"/>
      <c r="G9" s="15"/>
      <c r="H9" s="15"/>
      <c r="I9" s="15"/>
      <c r="J9" s="15"/>
      <c r="K9" s="15"/>
      <c r="L9" s="15"/>
      <c r="M9" s="15"/>
      <c r="N9" s="15"/>
      <c r="O9" s="15"/>
      <c r="P9" s="15"/>
      <c r="Q9" s="15"/>
      <c r="R9" s="15"/>
      <c r="S9" s="15"/>
      <c r="T9" s="117"/>
      <c r="U9" s="117"/>
      <c r="V9" s="15"/>
      <c r="W9" s="15"/>
    </row>
    <row r="10" spans="1:23" ht="15.75" customHeight="1">
      <c r="A10" s="15"/>
      <c r="B10" s="15"/>
      <c r="C10" s="15"/>
      <c r="D10" s="117"/>
      <c r="E10" s="117"/>
      <c r="F10" s="15"/>
      <c r="G10" s="15"/>
      <c r="H10" s="15"/>
      <c r="I10" s="15"/>
      <c r="J10" s="15"/>
      <c r="K10" s="15"/>
      <c r="L10" s="15"/>
      <c r="M10" s="15"/>
      <c r="N10" s="15"/>
      <c r="O10" s="15"/>
      <c r="P10" s="15"/>
      <c r="Q10" s="15"/>
      <c r="R10" s="15"/>
      <c r="S10" s="15" t="s">
        <v>631</v>
      </c>
      <c r="T10" s="117"/>
      <c r="U10" s="505" t="s">
        <v>655</v>
      </c>
      <c r="V10" s="505"/>
      <c r="W10" s="372" t="s">
        <v>705</v>
      </c>
    </row>
    <row r="11" spans="1:21" ht="18.75">
      <c r="A11" s="506" t="s">
        <v>436</v>
      </c>
      <c r="B11" s="506"/>
      <c r="C11" s="506"/>
      <c r="D11" s="506"/>
      <c r="E11" s="506"/>
      <c r="F11" s="506"/>
      <c r="G11" s="506"/>
      <c r="H11" s="506"/>
      <c r="I11" s="506"/>
      <c r="J11" s="506"/>
      <c r="K11" s="506"/>
      <c r="L11" s="506"/>
      <c r="M11" s="506"/>
      <c r="N11" s="506"/>
      <c r="O11" s="506"/>
      <c r="P11" s="506"/>
      <c r="Q11" s="506"/>
      <c r="R11" s="506"/>
      <c r="S11" s="506"/>
      <c r="T11" s="506"/>
      <c r="U11" s="506"/>
    </row>
    <row r="12" spans="1:21" ht="18.75">
      <c r="A12" s="530" t="s">
        <v>654</v>
      </c>
      <c r="B12" s="530"/>
      <c r="C12" s="530"/>
      <c r="D12" s="530"/>
      <c r="E12" s="530"/>
      <c r="F12" s="530"/>
      <c r="G12" s="530"/>
      <c r="H12" s="530"/>
      <c r="I12" s="530"/>
      <c r="J12" s="530"/>
      <c r="K12" s="530"/>
      <c r="L12" s="530"/>
      <c r="M12" s="530"/>
      <c r="N12" s="530"/>
      <c r="O12" s="530"/>
      <c r="P12" s="530"/>
      <c r="Q12" s="530"/>
      <c r="R12" s="530"/>
      <c r="S12" s="530"/>
      <c r="T12" s="530"/>
      <c r="U12" s="530"/>
    </row>
    <row r="13" ht="15.75" customHeight="1"/>
    <row r="14" spans="1:21" ht="21.75" customHeight="1">
      <c r="A14" s="507" t="s">
        <v>623</v>
      </c>
      <c r="B14" s="507"/>
      <c r="C14" s="507"/>
      <c r="D14" s="507"/>
      <c r="E14" s="507"/>
      <c r="F14" s="507"/>
      <c r="G14" s="507"/>
      <c r="H14" s="507"/>
      <c r="I14" s="507"/>
      <c r="J14" s="507"/>
      <c r="K14" s="507"/>
      <c r="L14" s="507"/>
      <c r="M14" s="507"/>
      <c r="N14" s="507"/>
      <c r="O14" s="507"/>
      <c r="P14" s="507"/>
      <c r="Q14" s="507"/>
      <c r="R14" s="507"/>
      <c r="S14" s="507"/>
      <c r="T14" s="507"/>
      <c r="U14" s="507"/>
    </row>
    <row r="15" spans="1:21" ht="15.75" customHeight="1">
      <c r="A15" s="517" t="s">
        <v>114</v>
      </c>
      <c r="B15" s="517"/>
      <c r="C15" s="517"/>
      <c r="D15" s="517"/>
      <c r="E15" s="517"/>
      <c r="F15" s="517"/>
      <c r="G15" s="517"/>
      <c r="H15" s="517"/>
      <c r="I15" s="517"/>
      <c r="J15" s="517"/>
      <c r="K15" s="517"/>
      <c r="L15" s="517"/>
      <c r="M15" s="517"/>
      <c r="N15" s="517"/>
      <c r="O15" s="517"/>
      <c r="P15" s="517"/>
      <c r="Q15" s="517"/>
      <c r="R15" s="517"/>
      <c r="S15" s="517"/>
      <c r="T15" s="517"/>
      <c r="U15" s="517"/>
    </row>
    <row r="17" spans="1:21" ht="16.5" customHeight="1">
      <c r="A17" s="507" t="s">
        <v>660</v>
      </c>
      <c r="B17" s="507"/>
      <c r="C17" s="507"/>
      <c r="D17" s="507"/>
      <c r="E17" s="507"/>
      <c r="F17" s="507"/>
      <c r="G17" s="507"/>
      <c r="H17" s="507"/>
      <c r="I17" s="507"/>
      <c r="J17" s="507"/>
      <c r="K17" s="507"/>
      <c r="L17" s="507"/>
      <c r="M17" s="507"/>
      <c r="N17" s="507"/>
      <c r="O17" s="507"/>
      <c r="P17" s="507"/>
      <c r="Q17" s="507"/>
      <c r="R17" s="507"/>
      <c r="S17" s="507"/>
      <c r="T17" s="507"/>
      <c r="U17" s="507"/>
    </row>
    <row r="18" spans="1:21" ht="15" customHeight="1" thickBot="1">
      <c r="A18" s="139"/>
      <c r="B18" s="131"/>
      <c r="C18" s="26"/>
      <c r="D18" s="131"/>
      <c r="E18" s="131"/>
      <c r="F18" s="26"/>
      <c r="G18" s="26"/>
      <c r="H18" s="45"/>
      <c r="I18" s="45"/>
      <c r="J18" s="45"/>
      <c r="K18" s="45"/>
      <c r="L18" s="45"/>
      <c r="M18" s="45"/>
      <c r="N18" s="45"/>
      <c r="O18" s="45"/>
      <c r="P18" s="45"/>
      <c r="Q18" s="45"/>
      <c r="R18" s="26"/>
      <c r="S18" s="26"/>
      <c r="T18" s="131"/>
      <c r="U18" s="131"/>
    </row>
    <row r="19" spans="1:23" s="27" customFormat="1" ht="33.75" customHeight="1">
      <c r="A19" s="525" t="s">
        <v>649</v>
      </c>
      <c r="B19" s="511" t="s">
        <v>468</v>
      </c>
      <c r="C19" s="514" t="s">
        <v>118</v>
      </c>
      <c r="D19" s="523" t="s">
        <v>21</v>
      </c>
      <c r="E19" s="523"/>
      <c r="F19" s="523"/>
      <c r="G19" s="523"/>
      <c r="H19" s="523"/>
      <c r="I19" s="523"/>
      <c r="J19" s="523"/>
      <c r="K19" s="523"/>
      <c r="L19" s="523"/>
      <c r="M19" s="523"/>
      <c r="N19" s="523"/>
      <c r="O19" s="523"/>
      <c r="P19" s="523"/>
      <c r="Q19" s="523"/>
      <c r="R19" s="523"/>
      <c r="S19" s="523"/>
      <c r="T19" s="523"/>
      <c r="U19" s="523"/>
      <c r="V19" s="523"/>
      <c r="W19" s="524"/>
    </row>
    <row r="20" spans="1:23" ht="145.5" customHeight="1">
      <c r="A20" s="526"/>
      <c r="B20" s="512"/>
      <c r="C20" s="515"/>
      <c r="D20" s="512" t="s">
        <v>518</v>
      </c>
      <c r="E20" s="512"/>
      <c r="F20" s="515" t="s">
        <v>519</v>
      </c>
      <c r="G20" s="515"/>
      <c r="H20" s="515" t="s">
        <v>186</v>
      </c>
      <c r="I20" s="515"/>
      <c r="J20" s="515" t="s">
        <v>513</v>
      </c>
      <c r="K20" s="515"/>
      <c r="L20" s="515"/>
      <c r="M20" s="515"/>
      <c r="N20" s="515" t="s">
        <v>479</v>
      </c>
      <c r="O20" s="515"/>
      <c r="P20" s="515"/>
      <c r="Q20" s="515"/>
      <c r="R20" s="515" t="s">
        <v>495</v>
      </c>
      <c r="S20" s="515"/>
      <c r="T20" s="515"/>
      <c r="U20" s="515"/>
      <c r="V20" s="521" t="s">
        <v>496</v>
      </c>
      <c r="W20" s="522"/>
    </row>
    <row r="21" spans="1:23" s="28" customFormat="1" ht="192" customHeight="1">
      <c r="A21" s="526"/>
      <c r="B21" s="512"/>
      <c r="C21" s="515"/>
      <c r="D21" s="518" t="s">
        <v>498</v>
      </c>
      <c r="E21" s="518"/>
      <c r="F21" s="508" t="s">
        <v>499</v>
      </c>
      <c r="G21" s="509"/>
      <c r="H21" s="510" t="s">
        <v>189</v>
      </c>
      <c r="I21" s="510"/>
      <c r="J21" s="510" t="s">
        <v>497</v>
      </c>
      <c r="K21" s="510"/>
      <c r="L21" s="508" t="s">
        <v>190</v>
      </c>
      <c r="M21" s="509"/>
      <c r="N21" s="510" t="s">
        <v>187</v>
      </c>
      <c r="O21" s="510"/>
      <c r="P21" s="510" t="s">
        <v>188</v>
      </c>
      <c r="Q21" s="510"/>
      <c r="R21" s="510" t="s">
        <v>184</v>
      </c>
      <c r="S21" s="510"/>
      <c r="T21" s="518" t="s">
        <v>185</v>
      </c>
      <c r="U21" s="518"/>
      <c r="V21" s="528" t="s">
        <v>191</v>
      </c>
      <c r="W21" s="529"/>
    </row>
    <row r="22" spans="1:23" ht="128.25" customHeight="1" thickBot="1">
      <c r="A22" s="527"/>
      <c r="B22" s="513"/>
      <c r="C22" s="516"/>
      <c r="D22" s="366" t="s">
        <v>18</v>
      </c>
      <c r="E22" s="366" t="s">
        <v>19</v>
      </c>
      <c r="F22" s="367" t="s">
        <v>18</v>
      </c>
      <c r="G22" s="367" t="s">
        <v>19</v>
      </c>
      <c r="H22" s="367" t="s">
        <v>18</v>
      </c>
      <c r="I22" s="367" t="s">
        <v>19</v>
      </c>
      <c r="J22" s="367" t="s">
        <v>18</v>
      </c>
      <c r="K22" s="367" t="s">
        <v>19</v>
      </c>
      <c r="L22" s="367" t="s">
        <v>18</v>
      </c>
      <c r="M22" s="367" t="s">
        <v>19</v>
      </c>
      <c r="N22" s="367" t="s">
        <v>18</v>
      </c>
      <c r="O22" s="367" t="s">
        <v>19</v>
      </c>
      <c r="P22" s="367" t="s">
        <v>18</v>
      </c>
      <c r="Q22" s="367" t="s">
        <v>19</v>
      </c>
      <c r="R22" s="367" t="s">
        <v>18</v>
      </c>
      <c r="S22" s="367" t="s">
        <v>19</v>
      </c>
      <c r="T22" s="366" t="s">
        <v>18</v>
      </c>
      <c r="U22" s="366" t="s">
        <v>19</v>
      </c>
      <c r="V22" s="367" t="s">
        <v>18</v>
      </c>
      <c r="W22" s="368" t="s">
        <v>19</v>
      </c>
    </row>
    <row r="23" spans="1:23" s="29" customFormat="1" ht="16.5" thickBot="1">
      <c r="A23" s="202">
        <v>1</v>
      </c>
      <c r="B23" s="203">
        <v>2</v>
      </c>
      <c r="C23" s="204">
        <v>3</v>
      </c>
      <c r="D23" s="362" t="s">
        <v>565</v>
      </c>
      <c r="E23" s="362" t="s">
        <v>572</v>
      </c>
      <c r="F23" s="205" t="s">
        <v>560</v>
      </c>
      <c r="G23" s="205" t="s">
        <v>561</v>
      </c>
      <c r="H23" s="205" t="s">
        <v>563</v>
      </c>
      <c r="I23" s="205" t="s">
        <v>564</v>
      </c>
      <c r="J23" s="205" t="s">
        <v>575</v>
      </c>
      <c r="K23" s="205" t="s">
        <v>576</v>
      </c>
      <c r="L23" s="205" t="s">
        <v>10</v>
      </c>
      <c r="M23" s="205" t="s">
        <v>11</v>
      </c>
      <c r="N23" s="205" t="s">
        <v>578</v>
      </c>
      <c r="O23" s="205" t="s">
        <v>579</v>
      </c>
      <c r="P23" s="205" t="s">
        <v>583</v>
      </c>
      <c r="Q23" s="205" t="s">
        <v>584</v>
      </c>
      <c r="R23" s="205" t="s">
        <v>12</v>
      </c>
      <c r="S23" s="205" t="s">
        <v>13</v>
      </c>
      <c r="T23" s="362" t="s">
        <v>14</v>
      </c>
      <c r="U23" s="362" t="s">
        <v>15</v>
      </c>
      <c r="V23" s="206" t="s">
        <v>16</v>
      </c>
      <c r="W23" s="207" t="s">
        <v>17</v>
      </c>
    </row>
    <row r="24" spans="1:23" s="133" customFormat="1" ht="15.75">
      <c r="A24" s="199"/>
      <c r="B24" s="200" t="s">
        <v>500</v>
      </c>
      <c r="C24" s="201" t="s">
        <v>274</v>
      </c>
      <c r="D24" s="480">
        <f>SUM(D25:D30)</f>
        <v>2</v>
      </c>
      <c r="E24" s="480">
        <f aca="true" t="shared" si="0" ref="E24:W24">SUM(E25:E30)</f>
        <v>2</v>
      </c>
      <c r="F24" s="480">
        <f t="shared" si="0"/>
        <v>12.1</v>
      </c>
      <c r="G24" s="480">
        <f t="shared" si="0"/>
        <v>12.1</v>
      </c>
      <c r="H24" s="481">
        <f t="shared" si="0"/>
        <v>0</v>
      </c>
      <c r="I24" s="481">
        <f t="shared" si="0"/>
        <v>0</v>
      </c>
      <c r="J24" s="481">
        <f t="shared" si="0"/>
        <v>0</v>
      </c>
      <c r="K24" s="481">
        <f t="shared" si="0"/>
        <v>0</v>
      </c>
      <c r="L24" s="481">
        <f t="shared" si="0"/>
        <v>0</v>
      </c>
      <c r="M24" s="481">
        <f t="shared" si="0"/>
        <v>0</v>
      </c>
      <c r="N24" s="481">
        <f t="shared" si="0"/>
        <v>0</v>
      </c>
      <c r="O24" s="481">
        <f t="shared" si="0"/>
        <v>0</v>
      </c>
      <c r="P24" s="481">
        <f t="shared" si="0"/>
        <v>0</v>
      </c>
      <c r="Q24" s="481">
        <f t="shared" si="0"/>
        <v>0</v>
      </c>
      <c r="R24" s="481">
        <f t="shared" si="0"/>
        <v>0</v>
      </c>
      <c r="S24" s="481">
        <f t="shared" si="0"/>
        <v>0</v>
      </c>
      <c r="T24" s="482">
        <f t="shared" si="0"/>
        <v>27.529838409999996</v>
      </c>
      <c r="U24" s="480">
        <f t="shared" si="0"/>
        <v>27.529399999999995</v>
      </c>
      <c r="V24" s="481">
        <f t="shared" si="0"/>
        <v>0</v>
      </c>
      <c r="W24" s="483">
        <f t="shared" si="0"/>
        <v>0</v>
      </c>
    </row>
    <row r="25" spans="1:23" s="133" customFormat="1" ht="15.75">
      <c r="A25" s="140" t="s">
        <v>501</v>
      </c>
      <c r="B25" s="170" t="s">
        <v>502</v>
      </c>
      <c r="C25" s="136" t="s">
        <v>274</v>
      </c>
      <c r="D25" s="484">
        <v>0</v>
      </c>
      <c r="E25" s="484">
        <v>0</v>
      </c>
      <c r="F25" s="484">
        <v>0</v>
      </c>
      <c r="G25" s="484">
        <v>0</v>
      </c>
      <c r="H25" s="485">
        <v>0</v>
      </c>
      <c r="I25" s="485">
        <v>0</v>
      </c>
      <c r="J25" s="485">
        <v>0</v>
      </c>
      <c r="K25" s="485">
        <v>0</v>
      </c>
      <c r="L25" s="485">
        <v>0</v>
      </c>
      <c r="M25" s="485">
        <v>0</v>
      </c>
      <c r="N25" s="485">
        <v>0</v>
      </c>
      <c r="O25" s="485">
        <v>0</v>
      </c>
      <c r="P25" s="485">
        <v>0</v>
      </c>
      <c r="Q25" s="485">
        <v>0</v>
      </c>
      <c r="R25" s="485">
        <v>0</v>
      </c>
      <c r="S25" s="485">
        <v>0</v>
      </c>
      <c r="T25" s="486">
        <v>0</v>
      </c>
      <c r="U25" s="484">
        <v>0</v>
      </c>
      <c r="V25" s="485">
        <v>0</v>
      </c>
      <c r="W25" s="487">
        <v>0</v>
      </c>
    </row>
    <row r="26" spans="1:23" s="133" customFormat="1" ht="15.75">
      <c r="A26" s="140" t="s">
        <v>503</v>
      </c>
      <c r="B26" s="170" t="s">
        <v>504</v>
      </c>
      <c r="C26" s="136" t="s">
        <v>274</v>
      </c>
      <c r="D26" s="484">
        <f aca="true" t="shared" si="1" ref="D26:W26">D32+D59</f>
        <v>2</v>
      </c>
      <c r="E26" s="484">
        <f t="shared" si="1"/>
        <v>2</v>
      </c>
      <c r="F26" s="484">
        <f t="shared" si="1"/>
        <v>12.1</v>
      </c>
      <c r="G26" s="484">
        <f t="shared" si="1"/>
        <v>12.1</v>
      </c>
      <c r="H26" s="485">
        <f t="shared" si="1"/>
        <v>0</v>
      </c>
      <c r="I26" s="485">
        <f t="shared" si="1"/>
        <v>0</v>
      </c>
      <c r="J26" s="485">
        <f t="shared" si="1"/>
        <v>0</v>
      </c>
      <c r="K26" s="485">
        <f t="shared" si="1"/>
        <v>0</v>
      </c>
      <c r="L26" s="485">
        <f t="shared" si="1"/>
        <v>0</v>
      </c>
      <c r="M26" s="485">
        <f t="shared" si="1"/>
        <v>0</v>
      </c>
      <c r="N26" s="485">
        <f t="shared" si="1"/>
        <v>0</v>
      </c>
      <c r="O26" s="485">
        <f t="shared" si="1"/>
        <v>0</v>
      </c>
      <c r="P26" s="485">
        <f t="shared" si="1"/>
        <v>0</v>
      </c>
      <c r="Q26" s="485">
        <f t="shared" si="1"/>
        <v>0</v>
      </c>
      <c r="R26" s="485">
        <f t="shared" si="1"/>
        <v>0</v>
      </c>
      <c r="S26" s="485">
        <f t="shared" si="1"/>
        <v>0</v>
      </c>
      <c r="T26" s="486">
        <f t="shared" si="1"/>
        <v>15.556378409999999</v>
      </c>
      <c r="U26" s="484">
        <f t="shared" si="1"/>
        <v>16.309399999999997</v>
      </c>
      <c r="V26" s="485">
        <f t="shared" si="1"/>
        <v>0</v>
      </c>
      <c r="W26" s="487">
        <f t="shared" si="1"/>
        <v>0</v>
      </c>
    </row>
    <row r="27" spans="1:23" s="133" customFormat="1" ht="31.5">
      <c r="A27" s="140" t="s">
        <v>505</v>
      </c>
      <c r="B27" s="170" t="s">
        <v>506</v>
      </c>
      <c r="C27" s="136" t="s">
        <v>274</v>
      </c>
      <c r="D27" s="484">
        <v>0</v>
      </c>
      <c r="E27" s="484">
        <v>0</v>
      </c>
      <c r="F27" s="484">
        <v>0</v>
      </c>
      <c r="G27" s="484">
        <v>0</v>
      </c>
      <c r="H27" s="485">
        <v>0</v>
      </c>
      <c r="I27" s="485">
        <v>0</v>
      </c>
      <c r="J27" s="485">
        <v>0</v>
      </c>
      <c r="K27" s="485">
        <v>0</v>
      </c>
      <c r="L27" s="485">
        <v>0</v>
      </c>
      <c r="M27" s="485">
        <v>0</v>
      </c>
      <c r="N27" s="485">
        <v>0</v>
      </c>
      <c r="O27" s="485">
        <v>0</v>
      </c>
      <c r="P27" s="485">
        <v>0</v>
      </c>
      <c r="Q27" s="485">
        <v>0</v>
      </c>
      <c r="R27" s="485">
        <v>0</v>
      </c>
      <c r="S27" s="485">
        <v>0</v>
      </c>
      <c r="T27" s="486">
        <v>0</v>
      </c>
      <c r="U27" s="484">
        <v>0</v>
      </c>
      <c r="V27" s="485">
        <v>0</v>
      </c>
      <c r="W27" s="487">
        <v>0</v>
      </c>
    </row>
    <row r="28" spans="1:23" s="133" customFormat="1" ht="15.75">
      <c r="A28" s="140" t="s">
        <v>507</v>
      </c>
      <c r="B28" s="170" t="s">
        <v>508</v>
      </c>
      <c r="C28" s="136" t="s">
        <v>274</v>
      </c>
      <c r="D28" s="484">
        <f>D68</f>
        <v>0</v>
      </c>
      <c r="E28" s="484">
        <f aca="true" t="shared" si="2" ref="E28:W28">E68</f>
        <v>0</v>
      </c>
      <c r="F28" s="484">
        <f t="shared" si="2"/>
        <v>0</v>
      </c>
      <c r="G28" s="484">
        <f t="shared" si="2"/>
        <v>0</v>
      </c>
      <c r="H28" s="485">
        <f t="shared" si="2"/>
        <v>0</v>
      </c>
      <c r="I28" s="485">
        <f t="shared" si="2"/>
        <v>0</v>
      </c>
      <c r="J28" s="485">
        <f t="shared" si="2"/>
        <v>0</v>
      </c>
      <c r="K28" s="485">
        <f t="shared" si="2"/>
        <v>0</v>
      </c>
      <c r="L28" s="485">
        <f t="shared" si="2"/>
        <v>0</v>
      </c>
      <c r="M28" s="485">
        <f t="shared" si="2"/>
        <v>0</v>
      </c>
      <c r="N28" s="485">
        <f t="shared" si="2"/>
        <v>0</v>
      </c>
      <c r="O28" s="485">
        <f t="shared" si="2"/>
        <v>0</v>
      </c>
      <c r="P28" s="485">
        <f t="shared" si="2"/>
        <v>0</v>
      </c>
      <c r="Q28" s="485">
        <f t="shared" si="2"/>
        <v>0</v>
      </c>
      <c r="R28" s="485">
        <f t="shared" si="2"/>
        <v>0</v>
      </c>
      <c r="S28" s="485">
        <f t="shared" si="2"/>
        <v>0</v>
      </c>
      <c r="T28" s="486">
        <f t="shared" si="2"/>
        <v>0</v>
      </c>
      <c r="U28" s="484">
        <f t="shared" si="2"/>
        <v>0</v>
      </c>
      <c r="V28" s="485">
        <f t="shared" si="2"/>
        <v>0</v>
      </c>
      <c r="W28" s="487">
        <f t="shared" si="2"/>
        <v>0</v>
      </c>
    </row>
    <row r="29" spans="1:23" s="133" customFormat="1" ht="15.75">
      <c r="A29" s="140" t="s">
        <v>509</v>
      </c>
      <c r="B29" s="171" t="s">
        <v>510</v>
      </c>
      <c r="C29" s="136" t="s">
        <v>274</v>
      </c>
      <c r="D29" s="484">
        <v>0</v>
      </c>
      <c r="E29" s="484">
        <v>0</v>
      </c>
      <c r="F29" s="484">
        <v>0</v>
      </c>
      <c r="G29" s="484">
        <v>0</v>
      </c>
      <c r="H29" s="485">
        <v>0</v>
      </c>
      <c r="I29" s="485">
        <v>0</v>
      </c>
      <c r="J29" s="485">
        <v>0</v>
      </c>
      <c r="K29" s="485">
        <v>0</v>
      </c>
      <c r="L29" s="485">
        <v>0</v>
      </c>
      <c r="M29" s="485">
        <v>0</v>
      </c>
      <c r="N29" s="485">
        <v>0</v>
      </c>
      <c r="O29" s="485">
        <v>0</v>
      </c>
      <c r="P29" s="485">
        <v>0</v>
      </c>
      <c r="Q29" s="485">
        <v>0</v>
      </c>
      <c r="R29" s="485">
        <v>0</v>
      </c>
      <c r="S29" s="485">
        <v>0</v>
      </c>
      <c r="T29" s="486">
        <v>0</v>
      </c>
      <c r="U29" s="484">
        <v>0</v>
      </c>
      <c r="V29" s="485">
        <v>0</v>
      </c>
      <c r="W29" s="487">
        <v>0</v>
      </c>
    </row>
    <row r="30" spans="1:23" s="133" customFormat="1" ht="15.75">
      <c r="A30" s="140" t="s">
        <v>511</v>
      </c>
      <c r="B30" s="171" t="s">
        <v>512</v>
      </c>
      <c r="C30" s="136" t="s">
        <v>274</v>
      </c>
      <c r="D30" s="484">
        <f>D63</f>
        <v>0</v>
      </c>
      <c r="E30" s="484">
        <f aca="true" t="shared" si="3" ref="E30:W30">E63</f>
        <v>0</v>
      </c>
      <c r="F30" s="484">
        <f t="shared" si="3"/>
        <v>0</v>
      </c>
      <c r="G30" s="484">
        <f t="shared" si="3"/>
        <v>0</v>
      </c>
      <c r="H30" s="485">
        <f t="shared" si="3"/>
        <v>0</v>
      </c>
      <c r="I30" s="485">
        <f t="shared" si="3"/>
        <v>0</v>
      </c>
      <c r="J30" s="485">
        <f t="shared" si="3"/>
        <v>0</v>
      </c>
      <c r="K30" s="485">
        <f t="shared" si="3"/>
        <v>0</v>
      </c>
      <c r="L30" s="485">
        <f t="shared" si="3"/>
        <v>0</v>
      </c>
      <c r="M30" s="485">
        <f t="shared" si="3"/>
        <v>0</v>
      </c>
      <c r="N30" s="485">
        <f t="shared" si="3"/>
        <v>0</v>
      </c>
      <c r="O30" s="485">
        <f t="shared" si="3"/>
        <v>0</v>
      </c>
      <c r="P30" s="485">
        <f t="shared" si="3"/>
        <v>0</v>
      </c>
      <c r="Q30" s="485">
        <f t="shared" si="3"/>
        <v>0</v>
      </c>
      <c r="R30" s="485">
        <f t="shared" si="3"/>
        <v>0</v>
      </c>
      <c r="S30" s="485">
        <f t="shared" si="3"/>
        <v>0</v>
      </c>
      <c r="T30" s="486">
        <f t="shared" si="3"/>
        <v>11.97346</v>
      </c>
      <c r="U30" s="484">
        <f t="shared" si="3"/>
        <v>11.219999999999999</v>
      </c>
      <c r="V30" s="485">
        <f t="shared" si="3"/>
        <v>0</v>
      </c>
      <c r="W30" s="487">
        <f t="shared" si="3"/>
        <v>0</v>
      </c>
    </row>
    <row r="31" spans="1:23" s="133" customFormat="1" ht="15.75">
      <c r="A31" s="140" t="s">
        <v>300</v>
      </c>
      <c r="B31" s="172" t="s">
        <v>273</v>
      </c>
      <c r="C31" s="136" t="s">
        <v>274</v>
      </c>
      <c r="D31" s="484"/>
      <c r="E31" s="484"/>
      <c r="F31" s="484"/>
      <c r="G31" s="484"/>
      <c r="H31" s="485"/>
      <c r="I31" s="485"/>
      <c r="J31" s="485"/>
      <c r="K31" s="485"/>
      <c r="L31" s="485"/>
      <c r="M31" s="485"/>
      <c r="N31" s="485"/>
      <c r="O31" s="485"/>
      <c r="P31" s="485"/>
      <c r="Q31" s="485"/>
      <c r="R31" s="485"/>
      <c r="S31" s="485"/>
      <c r="T31" s="486"/>
      <c r="U31" s="484"/>
      <c r="V31" s="485"/>
      <c r="W31" s="487"/>
    </row>
    <row r="32" spans="1:23" s="133" customFormat="1" ht="15.75">
      <c r="A32" s="140" t="s">
        <v>301</v>
      </c>
      <c r="B32" s="172" t="s">
        <v>276</v>
      </c>
      <c r="C32" s="136" t="s">
        <v>274</v>
      </c>
      <c r="D32" s="484">
        <f aca="true" t="shared" si="4" ref="D32:W32">SUM(D33:D58)</f>
        <v>0</v>
      </c>
      <c r="E32" s="484">
        <f t="shared" si="4"/>
        <v>0</v>
      </c>
      <c r="F32" s="484">
        <f t="shared" si="4"/>
        <v>12.1</v>
      </c>
      <c r="G32" s="484">
        <f t="shared" si="4"/>
        <v>12.1</v>
      </c>
      <c r="H32" s="485">
        <f t="shared" si="4"/>
        <v>0</v>
      </c>
      <c r="I32" s="485">
        <f t="shared" si="4"/>
        <v>0</v>
      </c>
      <c r="J32" s="485">
        <f t="shared" si="4"/>
        <v>0</v>
      </c>
      <c r="K32" s="485">
        <f t="shared" si="4"/>
        <v>0</v>
      </c>
      <c r="L32" s="485">
        <f t="shared" si="4"/>
        <v>0</v>
      </c>
      <c r="M32" s="485">
        <f t="shared" si="4"/>
        <v>0</v>
      </c>
      <c r="N32" s="485">
        <f t="shared" si="4"/>
        <v>0</v>
      </c>
      <c r="O32" s="485">
        <f t="shared" si="4"/>
        <v>0</v>
      </c>
      <c r="P32" s="485">
        <f t="shared" si="4"/>
        <v>0</v>
      </c>
      <c r="Q32" s="485">
        <f t="shared" si="4"/>
        <v>0</v>
      </c>
      <c r="R32" s="485">
        <f t="shared" si="4"/>
        <v>0</v>
      </c>
      <c r="S32" s="485">
        <f t="shared" si="4"/>
        <v>0</v>
      </c>
      <c r="T32" s="486">
        <f t="shared" si="4"/>
        <v>14.118474469999999</v>
      </c>
      <c r="U32" s="484">
        <f t="shared" si="4"/>
        <v>14.388474469999998</v>
      </c>
      <c r="V32" s="485">
        <f t="shared" si="4"/>
        <v>0</v>
      </c>
      <c r="W32" s="487">
        <f t="shared" si="4"/>
        <v>0</v>
      </c>
    </row>
    <row r="33" spans="1:23" s="177" customFormat="1" ht="15.75">
      <c r="A33" s="498" t="s">
        <v>303</v>
      </c>
      <c r="B33" s="475" t="s">
        <v>674</v>
      </c>
      <c r="C33" s="382" t="s">
        <v>609</v>
      </c>
      <c r="D33" s="488"/>
      <c r="E33" s="488"/>
      <c r="F33" s="488">
        <f>4!J35</f>
        <v>0.3</v>
      </c>
      <c r="G33" s="488">
        <f>4!Q35</f>
        <v>0.3</v>
      </c>
      <c r="H33" s="488"/>
      <c r="I33" s="488"/>
      <c r="J33" s="488"/>
      <c r="K33" s="488"/>
      <c r="L33" s="488"/>
      <c r="M33" s="488"/>
      <c r="N33" s="488"/>
      <c r="O33" s="488"/>
      <c r="P33" s="488"/>
      <c r="Q33" s="488"/>
      <c r="R33" s="488"/>
      <c r="S33" s="488"/>
      <c r="T33" s="488">
        <f>2!I30</f>
        <v>0.44969695</v>
      </c>
      <c r="U33" s="488">
        <f>2!L30</f>
        <v>0.44969695</v>
      </c>
      <c r="V33" s="489"/>
      <c r="W33" s="490"/>
    </row>
    <row r="34" spans="1:23" s="177" customFormat="1" ht="15.75">
      <c r="A34" s="498" t="s">
        <v>304</v>
      </c>
      <c r="B34" s="475" t="s">
        <v>599</v>
      </c>
      <c r="C34" s="382" t="s">
        <v>610</v>
      </c>
      <c r="D34" s="488"/>
      <c r="E34" s="488"/>
      <c r="F34" s="488">
        <f>4!J36</f>
        <v>0.5</v>
      </c>
      <c r="G34" s="488">
        <f>4!Q36</f>
        <v>0.5</v>
      </c>
      <c r="H34" s="488"/>
      <c r="I34" s="488"/>
      <c r="J34" s="488"/>
      <c r="K34" s="488"/>
      <c r="L34" s="488"/>
      <c r="M34" s="488"/>
      <c r="N34" s="488"/>
      <c r="O34" s="488"/>
      <c r="P34" s="488"/>
      <c r="Q34" s="488"/>
      <c r="R34" s="488"/>
      <c r="S34" s="488"/>
      <c r="T34" s="488">
        <f>2!I31</f>
        <v>0.42835435</v>
      </c>
      <c r="U34" s="488">
        <f>2!L31</f>
        <v>0.42835435</v>
      </c>
      <c r="V34" s="489"/>
      <c r="W34" s="490"/>
    </row>
    <row r="35" spans="1:23" s="177" customFormat="1" ht="15.75">
      <c r="A35" s="498" t="s">
        <v>305</v>
      </c>
      <c r="B35" s="475" t="s">
        <v>600</v>
      </c>
      <c r="C35" s="382" t="s">
        <v>611</v>
      </c>
      <c r="D35" s="488"/>
      <c r="E35" s="488"/>
      <c r="F35" s="488">
        <f>4!J37</f>
        <v>0.4</v>
      </c>
      <c r="G35" s="488">
        <f>4!Q37</f>
        <v>0.4</v>
      </c>
      <c r="H35" s="488"/>
      <c r="I35" s="488"/>
      <c r="J35" s="488"/>
      <c r="K35" s="488"/>
      <c r="L35" s="488"/>
      <c r="M35" s="488"/>
      <c r="N35" s="488"/>
      <c r="O35" s="488"/>
      <c r="P35" s="488"/>
      <c r="Q35" s="488"/>
      <c r="R35" s="488"/>
      <c r="S35" s="488"/>
      <c r="T35" s="488">
        <f>2!I32</f>
        <v>0.48276789</v>
      </c>
      <c r="U35" s="488">
        <f>2!L32</f>
        <v>0.48276789</v>
      </c>
      <c r="V35" s="489"/>
      <c r="W35" s="490"/>
    </row>
    <row r="36" spans="1:23" s="177" customFormat="1" ht="15.75">
      <c r="A36" s="498" t="s">
        <v>306</v>
      </c>
      <c r="B36" s="475" t="s">
        <v>702</v>
      </c>
      <c r="C36" s="382" t="s">
        <v>612</v>
      </c>
      <c r="D36" s="488"/>
      <c r="E36" s="488"/>
      <c r="F36" s="488">
        <f>4!J38</f>
        <v>0.25</v>
      </c>
      <c r="G36" s="488">
        <f>4!Q38</f>
        <v>0.25</v>
      </c>
      <c r="H36" s="488"/>
      <c r="I36" s="488"/>
      <c r="J36" s="488"/>
      <c r="K36" s="488"/>
      <c r="L36" s="488"/>
      <c r="M36" s="488"/>
      <c r="N36" s="488"/>
      <c r="O36" s="488"/>
      <c r="P36" s="488"/>
      <c r="Q36" s="488"/>
      <c r="R36" s="488"/>
      <c r="S36" s="488"/>
      <c r="T36" s="488">
        <f>2!I33</f>
        <v>0.24193121</v>
      </c>
      <c r="U36" s="488">
        <f>2!L33</f>
        <v>0.24193121</v>
      </c>
      <c r="V36" s="489"/>
      <c r="W36" s="490"/>
    </row>
    <row r="37" spans="1:23" s="177" customFormat="1" ht="15.75">
      <c r="A37" s="498" t="s">
        <v>347</v>
      </c>
      <c r="B37" s="475" t="s">
        <v>703</v>
      </c>
      <c r="C37" s="382" t="s">
        <v>613</v>
      </c>
      <c r="D37" s="488"/>
      <c r="E37" s="488"/>
      <c r="F37" s="488">
        <f>4!J39</f>
        <v>0.35</v>
      </c>
      <c r="G37" s="488">
        <f>4!Q39</f>
        <v>0.35</v>
      </c>
      <c r="H37" s="488"/>
      <c r="I37" s="488"/>
      <c r="J37" s="488"/>
      <c r="K37" s="488"/>
      <c r="L37" s="488"/>
      <c r="M37" s="488"/>
      <c r="N37" s="488"/>
      <c r="O37" s="488"/>
      <c r="P37" s="488"/>
      <c r="Q37" s="488"/>
      <c r="R37" s="488"/>
      <c r="S37" s="488"/>
      <c r="T37" s="488">
        <f>2!I34</f>
        <v>0.82634394</v>
      </c>
      <c r="U37" s="488">
        <f>2!L34</f>
        <v>0.82634394</v>
      </c>
      <c r="V37" s="489"/>
      <c r="W37" s="490"/>
    </row>
    <row r="38" spans="1:23" s="177" customFormat="1" ht="15.75">
      <c r="A38" s="498" t="s">
        <v>351</v>
      </c>
      <c r="B38" s="475" t="s">
        <v>698</v>
      </c>
      <c r="C38" s="382" t="s">
        <v>614</v>
      </c>
      <c r="D38" s="488"/>
      <c r="E38" s="488"/>
      <c r="F38" s="488">
        <f>4!J40</f>
        <v>0.18</v>
      </c>
      <c r="G38" s="488">
        <f>4!Q40</f>
        <v>0.18</v>
      </c>
      <c r="H38" s="488"/>
      <c r="I38" s="488"/>
      <c r="J38" s="488"/>
      <c r="K38" s="488"/>
      <c r="L38" s="488"/>
      <c r="M38" s="488"/>
      <c r="N38" s="488"/>
      <c r="O38" s="488"/>
      <c r="P38" s="488"/>
      <c r="Q38" s="488"/>
      <c r="R38" s="488"/>
      <c r="S38" s="488"/>
      <c r="T38" s="488">
        <f>2!I35</f>
        <v>0.17545926</v>
      </c>
      <c r="U38" s="488">
        <f>2!L35</f>
        <v>0.17545926</v>
      </c>
      <c r="V38" s="489"/>
      <c r="W38" s="490"/>
    </row>
    <row r="39" spans="1:23" s="177" customFormat="1" ht="15.75">
      <c r="A39" s="498" t="s">
        <v>676</v>
      </c>
      <c r="B39" s="475" t="s">
        <v>656</v>
      </c>
      <c r="C39" s="382" t="s">
        <v>615</v>
      </c>
      <c r="D39" s="488"/>
      <c r="E39" s="488"/>
      <c r="F39" s="488">
        <f>4!J41</f>
        <v>0.22</v>
      </c>
      <c r="G39" s="488">
        <f>4!Q41</f>
        <v>0.22</v>
      </c>
      <c r="H39" s="488"/>
      <c r="I39" s="488"/>
      <c r="J39" s="488"/>
      <c r="K39" s="488"/>
      <c r="L39" s="488"/>
      <c r="M39" s="488"/>
      <c r="N39" s="488"/>
      <c r="O39" s="488"/>
      <c r="P39" s="488"/>
      <c r="Q39" s="488"/>
      <c r="R39" s="488"/>
      <c r="S39" s="488"/>
      <c r="T39" s="488">
        <f>2!I36</f>
        <v>0.2380821</v>
      </c>
      <c r="U39" s="488">
        <f>2!L36</f>
        <v>0.2380821</v>
      </c>
      <c r="V39" s="489"/>
      <c r="W39" s="490"/>
    </row>
    <row r="40" spans="1:23" s="177" customFormat="1" ht="15.75">
      <c r="A40" s="498" t="s">
        <v>677</v>
      </c>
      <c r="B40" s="475" t="s">
        <v>657</v>
      </c>
      <c r="C40" s="382" t="s">
        <v>616</v>
      </c>
      <c r="D40" s="488"/>
      <c r="E40" s="488"/>
      <c r="F40" s="488">
        <f>4!J42</f>
        <v>0.14</v>
      </c>
      <c r="G40" s="488">
        <f>4!Q42</f>
        <v>0.14</v>
      </c>
      <c r="H40" s="488"/>
      <c r="I40" s="488"/>
      <c r="J40" s="488"/>
      <c r="K40" s="488"/>
      <c r="L40" s="488"/>
      <c r="M40" s="488"/>
      <c r="N40" s="488"/>
      <c r="O40" s="488"/>
      <c r="P40" s="488"/>
      <c r="Q40" s="488"/>
      <c r="R40" s="488"/>
      <c r="S40" s="488"/>
      <c r="T40" s="488">
        <f>2!I37</f>
        <v>0.19027917</v>
      </c>
      <c r="U40" s="488">
        <f>2!L37</f>
        <v>0.19027917</v>
      </c>
      <c r="V40" s="489"/>
      <c r="W40" s="490"/>
    </row>
    <row r="41" spans="1:23" s="177" customFormat="1" ht="15.75">
      <c r="A41" s="498" t="s">
        <v>678</v>
      </c>
      <c r="B41" s="475" t="s">
        <v>658</v>
      </c>
      <c r="C41" s="382" t="s">
        <v>617</v>
      </c>
      <c r="D41" s="488"/>
      <c r="E41" s="488"/>
      <c r="F41" s="488">
        <f>4!J43</f>
        <v>0.64</v>
      </c>
      <c r="G41" s="488">
        <f>4!Q43</f>
        <v>0.64</v>
      </c>
      <c r="H41" s="488"/>
      <c r="I41" s="488"/>
      <c r="J41" s="488"/>
      <c r="K41" s="488"/>
      <c r="L41" s="488"/>
      <c r="M41" s="488"/>
      <c r="N41" s="488"/>
      <c r="O41" s="488"/>
      <c r="P41" s="488"/>
      <c r="Q41" s="488"/>
      <c r="R41" s="488"/>
      <c r="S41" s="488"/>
      <c r="T41" s="488">
        <f>2!I38</f>
        <v>0.6968429</v>
      </c>
      <c r="U41" s="488">
        <f>2!L38</f>
        <v>0.6968429</v>
      </c>
      <c r="V41" s="489"/>
      <c r="W41" s="490"/>
    </row>
    <row r="42" spans="1:23" s="177" customFormat="1" ht="15.75">
      <c r="A42" s="498" t="s">
        <v>679</v>
      </c>
      <c r="B42" s="496" t="s">
        <v>659</v>
      </c>
      <c r="C42" s="382" t="s">
        <v>618</v>
      </c>
      <c r="D42" s="488"/>
      <c r="E42" s="488"/>
      <c r="F42" s="488">
        <f>4!J44</f>
        <v>0.36</v>
      </c>
      <c r="G42" s="488">
        <f>4!Q44</f>
        <v>0.36</v>
      </c>
      <c r="H42" s="488"/>
      <c r="I42" s="488"/>
      <c r="J42" s="488"/>
      <c r="K42" s="488"/>
      <c r="L42" s="488"/>
      <c r="M42" s="488"/>
      <c r="N42" s="488"/>
      <c r="O42" s="488"/>
      <c r="P42" s="488"/>
      <c r="Q42" s="488"/>
      <c r="R42" s="488"/>
      <c r="S42" s="488"/>
      <c r="T42" s="488">
        <f>2!I39</f>
        <v>0.42987736</v>
      </c>
      <c r="U42" s="488">
        <f>2!L39</f>
        <v>0.42987736</v>
      </c>
      <c r="V42" s="489"/>
      <c r="W42" s="490"/>
    </row>
    <row r="43" spans="1:23" s="177" customFormat="1" ht="15.75">
      <c r="A43" s="498" t="s">
        <v>680</v>
      </c>
      <c r="B43" s="475" t="s">
        <v>704</v>
      </c>
      <c r="C43" s="382" t="s">
        <v>619</v>
      </c>
      <c r="D43" s="488"/>
      <c r="E43" s="488"/>
      <c r="F43" s="488">
        <f>4!J45</f>
        <v>0.12</v>
      </c>
      <c r="G43" s="488">
        <f>4!Q45</f>
        <v>0.12</v>
      </c>
      <c r="H43" s="488"/>
      <c r="I43" s="488"/>
      <c r="J43" s="488"/>
      <c r="K43" s="488"/>
      <c r="L43" s="488"/>
      <c r="M43" s="488"/>
      <c r="N43" s="488"/>
      <c r="O43" s="488"/>
      <c r="P43" s="488"/>
      <c r="Q43" s="488"/>
      <c r="R43" s="488"/>
      <c r="S43" s="488"/>
      <c r="T43" s="488">
        <f>2!I40</f>
        <v>0.21047011</v>
      </c>
      <c r="U43" s="488">
        <f>2!L40</f>
        <v>0.21047011</v>
      </c>
      <c r="V43" s="489"/>
      <c r="W43" s="490"/>
    </row>
    <row r="44" spans="1:23" s="177" customFormat="1" ht="15.75">
      <c r="A44" s="498" t="s">
        <v>681</v>
      </c>
      <c r="B44" s="497" t="s">
        <v>672</v>
      </c>
      <c r="C44" s="382" t="s">
        <v>620</v>
      </c>
      <c r="D44" s="488"/>
      <c r="E44" s="488"/>
      <c r="F44" s="488">
        <f>4!J46</f>
        <v>0.5</v>
      </c>
      <c r="G44" s="488">
        <f>4!Q46</f>
        <v>0.5</v>
      </c>
      <c r="H44" s="488"/>
      <c r="I44" s="488"/>
      <c r="J44" s="488"/>
      <c r="K44" s="488"/>
      <c r="L44" s="488"/>
      <c r="M44" s="488"/>
      <c r="N44" s="488"/>
      <c r="O44" s="488"/>
      <c r="P44" s="488"/>
      <c r="Q44" s="488"/>
      <c r="R44" s="488"/>
      <c r="S44" s="488"/>
      <c r="T44" s="488">
        <f>2!I41</f>
        <v>0.9835271</v>
      </c>
      <c r="U44" s="488">
        <f>2!L41</f>
        <v>0.9835271</v>
      </c>
      <c r="V44" s="489"/>
      <c r="W44" s="490"/>
    </row>
    <row r="45" spans="1:23" s="177" customFormat="1" ht="15.75">
      <c r="A45" s="498" t="s">
        <v>682</v>
      </c>
      <c r="B45" s="497" t="s">
        <v>673</v>
      </c>
      <c r="C45" s="382" t="s">
        <v>621</v>
      </c>
      <c r="D45" s="488"/>
      <c r="E45" s="488"/>
      <c r="F45" s="488">
        <f>4!J47</f>
        <v>0.8</v>
      </c>
      <c r="G45" s="488">
        <f>4!Q47</f>
        <v>0.8</v>
      </c>
      <c r="H45" s="488"/>
      <c r="I45" s="488"/>
      <c r="J45" s="488"/>
      <c r="K45" s="488"/>
      <c r="L45" s="488"/>
      <c r="M45" s="488"/>
      <c r="N45" s="488"/>
      <c r="O45" s="488"/>
      <c r="P45" s="488"/>
      <c r="Q45" s="488"/>
      <c r="R45" s="488"/>
      <c r="S45" s="488"/>
      <c r="T45" s="488">
        <f>2!I42</f>
        <v>0.98948848</v>
      </c>
      <c r="U45" s="488">
        <f>2!L42</f>
        <v>0.98948848</v>
      </c>
      <c r="V45" s="489"/>
      <c r="W45" s="490"/>
    </row>
    <row r="46" spans="1:23" s="177" customFormat="1" ht="15.75">
      <c r="A46" s="498" t="s">
        <v>683</v>
      </c>
      <c r="B46" s="475" t="s">
        <v>699</v>
      </c>
      <c r="C46" s="382" t="s">
        <v>622</v>
      </c>
      <c r="D46" s="488"/>
      <c r="E46" s="488"/>
      <c r="F46" s="488">
        <f>4!J48</f>
        <v>0.5</v>
      </c>
      <c r="G46" s="488">
        <f>4!Q48</f>
        <v>0.5</v>
      </c>
      <c r="H46" s="488"/>
      <c r="I46" s="488"/>
      <c r="J46" s="488"/>
      <c r="K46" s="488"/>
      <c r="L46" s="488"/>
      <c r="M46" s="488"/>
      <c r="N46" s="488"/>
      <c r="O46" s="488"/>
      <c r="P46" s="488"/>
      <c r="Q46" s="488"/>
      <c r="R46" s="488"/>
      <c r="S46" s="488"/>
      <c r="T46" s="488">
        <f>2!I43</f>
        <v>0.71202144</v>
      </c>
      <c r="U46" s="488">
        <f>2!L43</f>
        <v>0.71202144</v>
      </c>
      <c r="V46" s="489"/>
      <c r="W46" s="490"/>
    </row>
    <row r="47" spans="1:23" s="177" customFormat="1" ht="15.75">
      <c r="A47" s="498" t="s">
        <v>684</v>
      </c>
      <c r="B47" s="496" t="s">
        <v>602</v>
      </c>
      <c r="C47" s="382" t="s">
        <v>636</v>
      </c>
      <c r="D47" s="488"/>
      <c r="E47" s="488"/>
      <c r="F47" s="488">
        <f>4!J49</f>
        <v>0.73</v>
      </c>
      <c r="G47" s="488">
        <f>4!Q49</f>
        <v>0.73</v>
      </c>
      <c r="H47" s="488"/>
      <c r="I47" s="488"/>
      <c r="J47" s="488"/>
      <c r="K47" s="488"/>
      <c r="L47" s="488"/>
      <c r="M47" s="488"/>
      <c r="N47" s="488"/>
      <c r="O47" s="488"/>
      <c r="P47" s="488"/>
      <c r="Q47" s="488"/>
      <c r="R47" s="488"/>
      <c r="S47" s="488"/>
      <c r="T47" s="488">
        <f>2!I44</f>
        <v>0.79461296</v>
      </c>
      <c r="U47" s="488">
        <f>2!L44</f>
        <v>0.79461296</v>
      </c>
      <c r="V47" s="489"/>
      <c r="W47" s="490"/>
    </row>
    <row r="48" spans="1:23" s="177" customFormat="1" ht="15.75">
      <c r="A48" s="498" t="s">
        <v>685</v>
      </c>
      <c r="B48" s="475" t="s">
        <v>601</v>
      </c>
      <c r="C48" s="382" t="s">
        <v>637</v>
      </c>
      <c r="D48" s="488"/>
      <c r="E48" s="488"/>
      <c r="F48" s="488">
        <f>4!J50</f>
        <v>0.77</v>
      </c>
      <c r="G48" s="488">
        <f>4!Q50</f>
        <v>0.77</v>
      </c>
      <c r="H48" s="488"/>
      <c r="I48" s="488"/>
      <c r="J48" s="488"/>
      <c r="K48" s="488"/>
      <c r="L48" s="488"/>
      <c r="M48" s="488"/>
      <c r="N48" s="488"/>
      <c r="O48" s="488"/>
      <c r="P48" s="488"/>
      <c r="Q48" s="488"/>
      <c r="R48" s="488"/>
      <c r="S48" s="488"/>
      <c r="T48" s="488">
        <f>2!I45</f>
        <v>0.76673056</v>
      </c>
      <c r="U48" s="488">
        <f>2!L45</f>
        <v>0.76673056</v>
      </c>
      <c r="V48" s="489"/>
      <c r="W48" s="490"/>
    </row>
    <row r="49" spans="1:23" s="177" customFormat="1" ht="15.75">
      <c r="A49" s="498" t="s">
        <v>686</v>
      </c>
      <c r="B49" s="475" t="s">
        <v>603</v>
      </c>
      <c r="C49" s="382" t="s">
        <v>638</v>
      </c>
      <c r="D49" s="488"/>
      <c r="E49" s="488"/>
      <c r="F49" s="488">
        <f>4!J51</f>
        <v>0.8</v>
      </c>
      <c r="G49" s="488">
        <f>4!Q51</f>
        <v>0.8</v>
      </c>
      <c r="H49" s="488"/>
      <c r="I49" s="488"/>
      <c r="J49" s="488"/>
      <c r="K49" s="488"/>
      <c r="L49" s="488"/>
      <c r="M49" s="488"/>
      <c r="N49" s="488"/>
      <c r="O49" s="488"/>
      <c r="P49" s="488"/>
      <c r="Q49" s="488"/>
      <c r="R49" s="488"/>
      <c r="S49" s="488"/>
      <c r="T49" s="488">
        <f>2!I46</f>
        <v>0.77986919</v>
      </c>
      <c r="U49" s="488">
        <f>2!L46</f>
        <v>0.77986919</v>
      </c>
      <c r="V49" s="489"/>
      <c r="W49" s="490"/>
    </row>
    <row r="50" spans="1:23" s="177" customFormat="1" ht="15.75">
      <c r="A50" s="498" t="s">
        <v>687</v>
      </c>
      <c r="B50" s="475" t="s">
        <v>604</v>
      </c>
      <c r="C50" s="382" t="s">
        <v>639</v>
      </c>
      <c r="D50" s="488"/>
      <c r="E50" s="488"/>
      <c r="F50" s="488">
        <f>4!J52</f>
        <v>0.4</v>
      </c>
      <c r="G50" s="488">
        <f>4!Q52</f>
        <v>0.4</v>
      </c>
      <c r="H50" s="488"/>
      <c r="I50" s="488"/>
      <c r="J50" s="488"/>
      <c r="K50" s="488"/>
      <c r="L50" s="488"/>
      <c r="M50" s="488"/>
      <c r="N50" s="488"/>
      <c r="O50" s="488"/>
      <c r="P50" s="488"/>
      <c r="Q50" s="488"/>
      <c r="R50" s="488"/>
      <c r="S50" s="488"/>
      <c r="T50" s="488">
        <f>2!I47</f>
        <v>0.38764307</v>
      </c>
      <c r="U50" s="488">
        <f>2!L47</f>
        <v>0.38764307</v>
      </c>
      <c r="V50" s="489"/>
      <c r="W50" s="490"/>
    </row>
    <row r="51" spans="1:23" s="177" customFormat="1" ht="15.75">
      <c r="A51" s="498" t="s">
        <v>688</v>
      </c>
      <c r="B51" s="475" t="s">
        <v>605</v>
      </c>
      <c r="C51" s="382" t="s">
        <v>640</v>
      </c>
      <c r="D51" s="488"/>
      <c r="E51" s="488"/>
      <c r="F51" s="488">
        <f>4!J53</f>
        <v>1.07</v>
      </c>
      <c r="G51" s="488">
        <f>4!Q53</f>
        <v>1.07</v>
      </c>
      <c r="H51" s="488"/>
      <c r="I51" s="488"/>
      <c r="J51" s="488"/>
      <c r="K51" s="488"/>
      <c r="L51" s="488"/>
      <c r="M51" s="488"/>
      <c r="N51" s="488"/>
      <c r="O51" s="488"/>
      <c r="P51" s="488"/>
      <c r="Q51" s="488"/>
      <c r="R51" s="488"/>
      <c r="S51" s="488"/>
      <c r="T51" s="488">
        <f>2!I48</f>
        <v>0.94576759</v>
      </c>
      <c r="U51" s="488">
        <f>2!L48</f>
        <v>0.94576759</v>
      </c>
      <c r="V51" s="489"/>
      <c r="W51" s="490"/>
    </row>
    <row r="52" spans="1:23" s="177" customFormat="1" ht="15.75">
      <c r="A52" s="498" t="s">
        <v>689</v>
      </c>
      <c r="B52" s="475" t="s">
        <v>606</v>
      </c>
      <c r="C52" s="382" t="s">
        <v>641</v>
      </c>
      <c r="D52" s="488"/>
      <c r="E52" s="488"/>
      <c r="F52" s="488">
        <f>4!J54</f>
        <v>0.2</v>
      </c>
      <c r="G52" s="488">
        <f>4!Q54</f>
        <v>0.2</v>
      </c>
      <c r="H52" s="488"/>
      <c r="I52" s="488"/>
      <c r="J52" s="488"/>
      <c r="K52" s="488"/>
      <c r="L52" s="488"/>
      <c r="M52" s="488"/>
      <c r="N52" s="488"/>
      <c r="O52" s="488"/>
      <c r="P52" s="488"/>
      <c r="Q52" s="488"/>
      <c r="R52" s="488"/>
      <c r="S52" s="488"/>
      <c r="T52" s="488">
        <f>2!I49</f>
        <v>0.17897202</v>
      </c>
      <c r="U52" s="488">
        <f>2!L49</f>
        <v>0.17897202</v>
      </c>
      <c r="V52" s="489"/>
      <c r="W52" s="490"/>
    </row>
    <row r="53" spans="1:23" s="177" customFormat="1" ht="15.75">
      <c r="A53" s="498" t="s">
        <v>690</v>
      </c>
      <c r="B53" s="496" t="s">
        <v>607</v>
      </c>
      <c r="C53" s="382" t="s">
        <v>642</v>
      </c>
      <c r="D53" s="488"/>
      <c r="E53" s="488"/>
      <c r="F53" s="488">
        <f>4!J55</f>
        <v>1.87</v>
      </c>
      <c r="G53" s="488">
        <f>4!Q55</f>
        <v>1.87</v>
      </c>
      <c r="H53" s="488"/>
      <c r="I53" s="488"/>
      <c r="J53" s="488"/>
      <c r="K53" s="488"/>
      <c r="L53" s="488"/>
      <c r="M53" s="488"/>
      <c r="N53" s="488"/>
      <c r="O53" s="488"/>
      <c r="P53" s="488"/>
      <c r="Q53" s="488"/>
      <c r="R53" s="488"/>
      <c r="S53" s="488"/>
      <c r="T53" s="488">
        <f>2!I50</f>
        <v>1.99034453</v>
      </c>
      <c r="U53" s="488">
        <f>2!L50</f>
        <v>1.99034453</v>
      </c>
      <c r="V53" s="489"/>
      <c r="W53" s="490"/>
    </row>
    <row r="54" spans="1:23" s="177" customFormat="1" ht="15.75">
      <c r="A54" s="498" t="s">
        <v>691</v>
      </c>
      <c r="B54" s="475" t="s">
        <v>608</v>
      </c>
      <c r="C54" s="382" t="s">
        <v>643</v>
      </c>
      <c r="D54" s="488"/>
      <c r="E54" s="488"/>
      <c r="F54" s="488">
        <f>4!J56</f>
        <v>0.4</v>
      </c>
      <c r="G54" s="488">
        <f>4!Q56</f>
        <v>0.4</v>
      </c>
      <c r="H54" s="488"/>
      <c r="I54" s="488"/>
      <c r="J54" s="488"/>
      <c r="K54" s="488"/>
      <c r="L54" s="488"/>
      <c r="M54" s="488"/>
      <c r="N54" s="488"/>
      <c r="O54" s="488"/>
      <c r="P54" s="488"/>
      <c r="Q54" s="488"/>
      <c r="R54" s="488"/>
      <c r="S54" s="488"/>
      <c r="T54" s="488">
        <f>2!I51</f>
        <v>0.59095874</v>
      </c>
      <c r="U54" s="488">
        <f>2!L51</f>
        <v>0.59095874</v>
      </c>
      <c r="V54" s="489"/>
      <c r="W54" s="490"/>
    </row>
    <row r="55" spans="1:23" s="177" customFormat="1" ht="15.75">
      <c r="A55" s="498" t="s">
        <v>692</v>
      </c>
      <c r="B55" s="475" t="s">
        <v>700</v>
      </c>
      <c r="C55" s="382" t="s">
        <v>644</v>
      </c>
      <c r="D55" s="488"/>
      <c r="E55" s="488"/>
      <c r="F55" s="488">
        <f>4!J57</f>
        <v>0.3</v>
      </c>
      <c r="G55" s="488">
        <f>4!Q57</f>
        <v>0.3</v>
      </c>
      <c r="H55" s="488"/>
      <c r="I55" s="488"/>
      <c r="J55" s="488"/>
      <c r="K55" s="488"/>
      <c r="L55" s="488"/>
      <c r="M55" s="488"/>
      <c r="N55" s="488"/>
      <c r="O55" s="488"/>
      <c r="P55" s="488"/>
      <c r="Q55" s="488"/>
      <c r="R55" s="488"/>
      <c r="S55" s="488"/>
      <c r="T55" s="488">
        <f>2!I52</f>
        <v>0.25583007</v>
      </c>
      <c r="U55" s="488">
        <f>2!L52</f>
        <v>0.25583007</v>
      </c>
      <c r="V55" s="489"/>
      <c r="W55" s="490"/>
    </row>
    <row r="56" spans="1:23" s="177" customFormat="1" ht="15.75">
      <c r="A56" s="498" t="s">
        <v>693</v>
      </c>
      <c r="B56" s="475" t="s">
        <v>701</v>
      </c>
      <c r="C56" s="382" t="s">
        <v>645</v>
      </c>
      <c r="D56" s="488"/>
      <c r="E56" s="488"/>
      <c r="F56" s="488">
        <f>4!J58</f>
        <v>0.3</v>
      </c>
      <c r="G56" s="488">
        <f>4!Q58</f>
        <v>0.3</v>
      </c>
      <c r="H56" s="488"/>
      <c r="I56" s="488"/>
      <c r="J56" s="488"/>
      <c r="K56" s="488"/>
      <c r="L56" s="488"/>
      <c r="M56" s="488"/>
      <c r="N56" s="488"/>
      <c r="O56" s="488"/>
      <c r="P56" s="488"/>
      <c r="Q56" s="488"/>
      <c r="R56" s="488"/>
      <c r="S56" s="488"/>
      <c r="T56" s="488">
        <f>2!I53</f>
        <v>0.37260348</v>
      </c>
      <c r="U56" s="488">
        <f>2!L53</f>
        <v>0.37260348</v>
      </c>
      <c r="V56" s="489"/>
      <c r="W56" s="490"/>
    </row>
    <row r="57" spans="1:23" s="177" customFormat="1" ht="15.75">
      <c r="A57" s="498" t="s">
        <v>694</v>
      </c>
      <c r="B57" s="436" t="s">
        <v>669</v>
      </c>
      <c r="C57" s="499" t="s">
        <v>646</v>
      </c>
      <c r="D57" s="488"/>
      <c r="E57" s="488"/>
      <c r="F57" s="488"/>
      <c r="G57" s="488"/>
      <c r="H57" s="488"/>
      <c r="I57" s="488"/>
      <c r="J57" s="488"/>
      <c r="K57" s="488"/>
      <c r="L57" s="488"/>
      <c r="M57" s="488"/>
      <c r="N57" s="488"/>
      <c r="O57" s="488"/>
      <c r="P57" s="488"/>
      <c r="Q57" s="488"/>
      <c r="R57" s="488"/>
      <c r="S57" s="488"/>
      <c r="T57" s="488"/>
      <c r="U57" s="491">
        <f>2!L54</f>
        <v>0.27</v>
      </c>
      <c r="V57" s="489"/>
      <c r="W57" s="490"/>
    </row>
    <row r="58" spans="1:23" s="177" customFormat="1" ht="9.75" customHeight="1">
      <c r="A58" s="195"/>
      <c r="B58" s="132"/>
      <c r="C58" s="176"/>
      <c r="D58" s="488"/>
      <c r="E58" s="488"/>
      <c r="F58" s="488"/>
      <c r="G58" s="488"/>
      <c r="H58" s="488"/>
      <c r="I58" s="488"/>
      <c r="J58" s="488"/>
      <c r="K58" s="488"/>
      <c r="L58" s="488"/>
      <c r="M58" s="488"/>
      <c r="N58" s="488"/>
      <c r="O58" s="488"/>
      <c r="P58" s="488"/>
      <c r="Q58" s="488"/>
      <c r="R58" s="488"/>
      <c r="S58" s="488"/>
      <c r="T58" s="488"/>
      <c r="U58" s="488"/>
      <c r="V58" s="489"/>
      <c r="W58" s="490"/>
    </row>
    <row r="59" spans="1:23" s="177" customFormat="1" ht="15.75">
      <c r="A59" s="196" t="s">
        <v>302</v>
      </c>
      <c r="B59" s="172" t="s">
        <v>275</v>
      </c>
      <c r="C59" s="180" t="s">
        <v>274</v>
      </c>
      <c r="D59" s="484">
        <f aca="true" t="shared" si="5" ref="D59:W59">SUM(D60:D62)</f>
        <v>2</v>
      </c>
      <c r="E59" s="484">
        <f t="shared" si="5"/>
        <v>2</v>
      </c>
      <c r="F59" s="484">
        <f t="shared" si="5"/>
        <v>0</v>
      </c>
      <c r="G59" s="484">
        <f t="shared" si="5"/>
        <v>0</v>
      </c>
      <c r="H59" s="484">
        <f t="shared" si="5"/>
        <v>0</v>
      </c>
      <c r="I59" s="484">
        <f t="shared" si="5"/>
        <v>0</v>
      </c>
      <c r="J59" s="484">
        <f t="shared" si="5"/>
        <v>0</v>
      </c>
      <c r="K59" s="484">
        <f t="shared" si="5"/>
        <v>0</v>
      </c>
      <c r="L59" s="484">
        <f t="shared" si="5"/>
        <v>0</v>
      </c>
      <c r="M59" s="484">
        <f t="shared" si="5"/>
        <v>0</v>
      </c>
      <c r="N59" s="484">
        <f t="shared" si="5"/>
        <v>0</v>
      </c>
      <c r="O59" s="484">
        <f t="shared" si="5"/>
        <v>0</v>
      </c>
      <c r="P59" s="484">
        <f t="shared" si="5"/>
        <v>0</v>
      </c>
      <c r="Q59" s="484">
        <f t="shared" si="5"/>
        <v>0</v>
      </c>
      <c r="R59" s="484">
        <f t="shared" si="5"/>
        <v>0</v>
      </c>
      <c r="S59" s="484">
        <f t="shared" si="5"/>
        <v>0</v>
      </c>
      <c r="T59" s="486">
        <f t="shared" si="5"/>
        <v>1.43790394</v>
      </c>
      <c r="U59" s="484">
        <f t="shared" si="5"/>
        <v>1.9209255299999999</v>
      </c>
      <c r="V59" s="484">
        <f t="shared" si="5"/>
        <v>0</v>
      </c>
      <c r="W59" s="492">
        <f t="shared" si="5"/>
        <v>0</v>
      </c>
    </row>
    <row r="60" spans="1:23" s="177" customFormat="1" ht="15.75">
      <c r="A60" s="498" t="s">
        <v>307</v>
      </c>
      <c r="B60" s="475" t="s">
        <v>598</v>
      </c>
      <c r="C60" s="382" t="s">
        <v>647</v>
      </c>
      <c r="D60" s="488">
        <f>4!H62</f>
        <v>2</v>
      </c>
      <c r="E60" s="488">
        <f>4!O62</f>
        <v>2</v>
      </c>
      <c r="F60" s="488"/>
      <c r="G60" s="488"/>
      <c r="H60" s="488"/>
      <c r="I60" s="488"/>
      <c r="J60" s="488"/>
      <c r="K60" s="488"/>
      <c r="L60" s="488"/>
      <c r="M60" s="488"/>
      <c r="N60" s="488"/>
      <c r="O60" s="488"/>
      <c r="P60" s="488"/>
      <c r="Q60" s="488"/>
      <c r="R60" s="488"/>
      <c r="S60" s="488"/>
      <c r="T60" s="488">
        <f>2!I57</f>
        <v>1.43790394</v>
      </c>
      <c r="U60" s="488">
        <f>2!L57</f>
        <v>1.43790394</v>
      </c>
      <c r="V60" s="489"/>
      <c r="W60" s="490"/>
    </row>
    <row r="61" spans="1:23" s="177" customFormat="1" ht="15.75">
      <c r="A61" s="498" t="s">
        <v>308</v>
      </c>
      <c r="B61" s="436" t="s">
        <v>670</v>
      </c>
      <c r="C61" s="499" t="s">
        <v>648</v>
      </c>
      <c r="D61" s="488"/>
      <c r="E61" s="488"/>
      <c r="F61" s="488"/>
      <c r="G61" s="488"/>
      <c r="H61" s="488"/>
      <c r="I61" s="488"/>
      <c r="J61" s="488"/>
      <c r="K61" s="488"/>
      <c r="L61" s="488"/>
      <c r="M61" s="488"/>
      <c r="N61" s="488"/>
      <c r="O61" s="488"/>
      <c r="P61" s="488"/>
      <c r="Q61" s="488"/>
      <c r="R61" s="488"/>
      <c r="S61" s="488"/>
      <c r="T61" s="488"/>
      <c r="U61" s="491">
        <f>2!L58</f>
        <v>0.48302159</v>
      </c>
      <c r="V61" s="489"/>
      <c r="W61" s="490"/>
    </row>
    <row r="62" spans="1:23" s="177" customFormat="1" ht="9" customHeight="1">
      <c r="A62" s="195"/>
      <c r="B62" s="132"/>
      <c r="C62" s="176"/>
      <c r="D62" s="488"/>
      <c r="E62" s="488"/>
      <c r="F62" s="488"/>
      <c r="G62" s="488"/>
      <c r="H62" s="488"/>
      <c r="I62" s="488"/>
      <c r="J62" s="488"/>
      <c r="K62" s="488"/>
      <c r="L62" s="488"/>
      <c r="M62" s="488"/>
      <c r="N62" s="488"/>
      <c r="O62" s="488"/>
      <c r="P62" s="488"/>
      <c r="Q62" s="488"/>
      <c r="R62" s="488"/>
      <c r="S62" s="488"/>
      <c r="T62" s="488"/>
      <c r="U62" s="488"/>
      <c r="V62" s="489"/>
      <c r="W62" s="490"/>
    </row>
    <row r="63" spans="1:23" s="177" customFormat="1" ht="15.75">
      <c r="A63" s="196" t="s">
        <v>280</v>
      </c>
      <c r="B63" s="181" t="s">
        <v>279</v>
      </c>
      <c r="C63" s="180" t="s">
        <v>274</v>
      </c>
      <c r="D63" s="484">
        <f>SUM(D64:D67)</f>
        <v>0</v>
      </c>
      <c r="E63" s="484">
        <f aca="true" t="shared" si="6" ref="E63:W63">SUM(E64:E67)</f>
        <v>0</v>
      </c>
      <c r="F63" s="484">
        <f t="shared" si="6"/>
        <v>0</v>
      </c>
      <c r="G63" s="484">
        <f t="shared" si="6"/>
        <v>0</v>
      </c>
      <c r="H63" s="484">
        <f t="shared" si="6"/>
        <v>0</v>
      </c>
      <c r="I63" s="484">
        <f t="shared" si="6"/>
        <v>0</v>
      </c>
      <c r="J63" s="484">
        <f t="shared" si="6"/>
        <v>0</v>
      </c>
      <c r="K63" s="484">
        <f t="shared" si="6"/>
        <v>0</v>
      </c>
      <c r="L63" s="484">
        <f t="shared" si="6"/>
        <v>0</v>
      </c>
      <c r="M63" s="484">
        <f t="shared" si="6"/>
        <v>0</v>
      </c>
      <c r="N63" s="484">
        <f t="shared" si="6"/>
        <v>0</v>
      </c>
      <c r="O63" s="484">
        <f t="shared" si="6"/>
        <v>0</v>
      </c>
      <c r="P63" s="484">
        <f t="shared" si="6"/>
        <v>0</v>
      </c>
      <c r="Q63" s="484">
        <f t="shared" si="6"/>
        <v>0</v>
      </c>
      <c r="R63" s="484">
        <f t="shared" si="6"/>
        <v>0</v>
      </c>
      <c r="S63" s="484">
        <f t="shared" si="6"/>
        <v>0</v>
      </c>
      <c r="T63" s="486">
        <f>SUM(T64:T67)</f>
        <v>11.97346</v>
      </c>
      <c r="U63" s="484">
        <f t="shared" si="6"/>
        <v>11.219999999999999</v>
      </c>
      <c r="V63" s="484">
        <f t="shared" si="6"/>
        <v>0</v>
      </c>
      <c r="W63" s="492">
        <f t="shared" si="6"/>
        <v>0</v>
      </c>
    </row>
    <row r="64" spans="1:23" s="177" customFormat="1" ht="15.75">
      <c r="A64" s="498" t="s">
        <v>695</v>
      </c>
      <c r="B64" s="437" t="s">
        <v>281</v>
      </c>
      <c r="C64" s="499" t="s">
        <v>666</v>
      </c>
      <c r="D64" s="488"/>
      <c r="E64" s="488"/>
      <c r="F64" s="488"/>
      <c r="G64" s="488"/>
      <c r="H64" s="488"/>
      <c r="I64" s="488"/>
      <c r="J64" s="488"/>
      <c r="K64" s="488"/>
      <c r="L64" s="488"/>
      <c r="M64" s="488"/>
      <c r="N64" s="488"/>
      <c r="O64" s="488"/>
      <c r="P64" s="488"/>
      <c r="Q64" s="488"/>
      <c r="R64" s="488"/>
      <c r="S64" s="488"/>
      <c r="T64" s="488">
        <f>2!I61</f>
        <v>5.48346</v>
      </c>
      <c r="U64" s="491">
        <f>2!L61</f>
        <v>5</v>
      </c>
      <c r="V64" s="489"/>
      <c r="W64" s="490"/>
    </row>
    <row r="65" spans="1:23" s="177" customFormat="1" ht="15.75">
      <c r="A65" s="498" t="s">
        <v>696</v>
      </c>
      <c r="B65" s="436" t="s">
        <v>671</v>
      </c>
      <c r="C65" s="499" t="s">
        <v>667</v>
      </c>
      <c r="D65" s="488"/>
      <c r="E65" s="488"/>
      <c r="F65" s="488"/>
      <c r="G65" s="488"/>
      <c r="H65" s="488"/>
      <c r="I65" s="488"/>
      <c r="J65" s="488"/>
      <c r="K65" s="488"/>
      <c r="L65" s="488"/>
      <c r="M65" s="488"/>
      <c r="N65" s="488"/>
      <c r="O65" s="488"/>
      <c r="P65" s="488"/>
      <c r="Q65" s="488"/>
      <c r="R65" s="488"/>
      <c r="S65" s="488"/>
      <c r="T65" s="488">
        <f>2!I62</f>
        <v>1.77</v>
      </c>
      <c r="U65" s="491">
        <f>2!L62</f>
        <v>1.5</v>
      </c>
      <c r="V65" s="489"/>
      <c r="W65" s="490"/>
    </row>
    <row r="66" spans="1:23" s="177" customFormat="1" ht="15.75">
      <c r="A66" s="498" t="s">
        <v>697</v>
      </c>
      <c r="B66" s="475" t="s">
        <v>282</v>
      </c>
      <c r="C66" s="382" t="s">
        <v>668</v>
      </c>
      <c r="D66" s="488"/>
      <c r="E66" s="488"/>
      <c r="F66" s="488"/>
      <c r="G66" s="488"/>
      <c r="H66" s="488"/>
      <c r="I66" s="488"/>
      <c r="J66" s="488"/>
      <c r="K66" s="488"/>
      <c r="L66" s="488"/>
      <c r="M66" s="488"/>
      <c r="N66" s="488"/>
      <c r="O66" s="488"/>
      <c r="P66" s="488"/>
      <c r="Q66" s="488"/>
      <c r="R66" s="488"/>
      <c r="S66" s="488"/>
      <c r="T66" s="488">
        <f>2!I63</f>
        <v>4.72</v>
      </c>
      <c r="U66" s="488">
        <f>2!L63</f>
        <v>4.72</v>
      </c>
      <c r="V66" s="489"/>
      <c r="W66" s="490"/>
    </row>
    <row r="67" spans="1:23" s="177" customFormat="1" ht="9" customHeight="1">
      <c r="A67" s="195"/>
      <c r="B67" s="132"/>
      <c r="C67" s="176"/>
      <c r="D67" s="488"/>
      <c r="E67" s="488"/>
      <c r="F67" s="488"/>
      <c r="G67" s="488"/>
      <c r="H67" s="488"/>
      <c r="I67" s="488"/>
      <c r="J67" s="488"/>
      <c r="K67" s="488"/>
      <c r="L67" s="488"/>
      <c r="M67" s="488"/>
      <c r="N67" s="488"/>
      <c r="O67" s="488"/>
      <c r="P67" s="488"/>
      <c r="Q67" s="488"/>
      <c r="R67" s="488"/>
      <c r="S67" s="488"/>
      <c r="T67" s="488"/>
      <c r="U67" s="488"/>
      <c r="V67" s="489"/>
      <c r="W67" s="490"/>
    </row>
    <row r="68" spans="1:23" s="177" customFormat="1" ht="15.75">
      <c r="A68" s="196" t="s">
        <v>278</v>
      </c>
      <c r="B68" s="172" t="s">
        <v>277</v>
      </c>
      <c r="C68" s="180" t="s">
        <v>274</v>
      </c>
      <c r="D68" s="484">
        <f aca="true" t="shared" si="7" ref="D68:W68">SUM(D69:D74)</f>
        <v>0</v>
      </c>
      <c r="E68" s="484">
        <f t="shared" si="7"/>
        <v>0</v>
      </c>
      <c r="F68" s="484">
        <f t="shared" si="7"/>
        <v>0</v>
      </c>
      <c r="G68" s="484">
        <f t="shared" si="7"/>
        <v>0</v>
      </c>
      <c r="H68" s="484">
        <f t="shared" si="7"/>
        <v>0</v>
      </c>
      <c r="I68" s="484">
        <f t="shared" si="7"/>
        <v>0</v>
      </c>
      <c r="J68" s="484">
        <f t="shared" si="7"/>
        <v>0</v>
      </c>
      <c r="K68" s="484">
        <f t="shared" si="7"/>
        <v>0</v>
      </c>
      <c r="L68" s="484">
        <f t="shared" si="7"/>
        <v>0</v>
      </c>
      <c r="M68" s="484">
        <f t="shared" si="7"/>
        <v>0</v>
      </c>
      <c r="N68" s="484">
        <f t="shared" si="7"/>
        <v>0</v>
      </c>
      <c r="O68" s="484">
        <f t="shared" si="7"/>
        <v>0</v>
      </c>
      <c r="P68" s="484">
        <f t="shared" si="7"/>
        <v>0</v>
      </c>
      <c r="Q68" s="484">
        <f t="shared" si="7"/>
        <v>0</v>
      </c>
      <c r="R68" s="484">
        <f t="shared" si="7"/>
        <v>0</v>
      </c>
      <c r="S68" s="484">
        <f t="shared" si="7"/>
        <v>0</v>
      </c>
      <c r="T68" s="484">
        <f t="shared" si="7"/>
        <v>0</v>
      </c>
      <c r="U68" s="484">
        <f t="shared" si="7"/>
        <v>0</v>
      </c>
      <c r="V68" s="484">
        <f t="shared" si="7"/>
        <v>0</v>
      </c>
      <c r="W68" s="492">
        <f t="shared" si="7"/>
        <v>0</v>
      </c>
    </row>
    <row r="69" spans="1:23" s="177" customFormat="1" ht="9.75" customHeight="1" thickBot="1">
      <c r="A69" s="197"/>
      <c r="B69" s="472"/>
      <c r="C69" s="198"/>
      <c r="D69" s="493"/>
      <c r="E69" s="493"/>
      <c r="F69" s="493"/>
      <c r="G69" s="493"/>
      <c r="H69" s="493"/>
      <c r="I69" s="493"/>
      <c r="J69" s="493"/>
      <c r="K69" s="493"/>
      <c r="L69" s="493"/>
      <c r="M69" s="493"/>
      <c r="N69" s="493"/>
      <c r="O69" s="493"/>
      <c r="P69" s="493"/>
      <c r="Q69" s="493"/>
      <c r="R69" s="493"/>
      <c r="S69" s="493"/>
      <c r="T69" s="493"/>
      <c r="U69" s="493"/>
      <c r="V69" s="494"/>
      <c r="W69" s="495"/>
    </row>
    <row r="70" spans="1:23" s="177" customFormat="1" ht="15.75">
      <c r="A70" s="190"/>
      <c r="B70" s="191"/>
      <c r="C70" s="192"/>
      <c r="D70" s="193"/>
      <c r="E70" s="193"/>
      <c r="F70" s="193"/>
      <c r="G70" s="193"/>
      <c r="H70" s="193"/>
      <c r="I70" s="193"/>
      <c r="J70" s="193"/>
      <c r="K70" s="193"/>
      <c r="L70" s="193"/>
      <c r="M70" s="193"/>
      <c r="N70" s="193"/>
      <c r="O70" s="193"/>
      <c r="P70" s="193"/>
      <c r="Q70" s="193"/>
      <c r="R70" s="193"/>
      <c r="S70" s="193"/>
      <c r="T70" s="193"/>
      <c r="U70" s="193"/>
      <c r="V70" s="194"/>
      <c r="W70" s="194"/>
    </row>
    <row r="71" spans="1:23" s="177" customFormat="1" ht="15.75">
      <c r="A71" s="190"/>
      <c r="B71" s="191"/>
      <c r="C71" s="192"/>
      <c r="D71" s="193"/>
      <c r="E71" s="193"/>
      <c r="F71" s="193"/>
      <c r="G71" s="193"/>
      <c r="H71" s="193"/>
      <c r="I71" s="193"/>
      <c r="J71" s="193"/>
      <c r="K71" s="193"/>
      <c r="L71" s="193"/>
      <c r="M71" s="193"/>
      <c r="N71" s="193"/>
      <c r="O71" s="193"/>
      <c r="P71" s="193"/>
      <c r="Q71" s="193"/>
      <c r="R71" s="193"/>
      <c r="S71" s="193"/>
      <c r="T71" s="193"/>
      <c r="U71" s="193"/>
      <c r="V71" s="194"/>
      <c r="W71" s="194"/>
    </row>
    <row r="72" spans="1:23" s="177" customFormat="1" ht="15.75">
      <c r="A72" s="190"/>
      <c r="B72" s="191"/>
      <c r="C72" s="192"/>
      <c r="D72" s="193"/>
      <c r="E72" s="193"/>
      <c r="F72" s="193"/>
      <c r="G72" s="193"/>
      <c r="H72" s="193"/>
      <c r="I72" s="193"/>
      <c r="J72" s="193"/>
      <c r="K72" s="193"/>
      <c r="L72" s="193"/>
      <c r="M72" s="193"/>
      <c r="N72" s="193"/>
      <c r="O72" s="193"/>
      <c r="P72" s="193"/>
      <c r="Q72" s="193"/>
      <c r="R72" s="193"/>
      <c r="S72" s="193"/>
      <c r="T72" s="193"/>
      <c r="U72" s="193"/>
      <c r="V72" s="194"/>
      <c r="W72" s="194"/>
    </row>
    <row r="73" spans="1:23" s="177" customFormat="1" ht="15.75">
      <c r="A73" s="190"/>
      <c r="B73" s="191"/>
      <c r="C73" s="192"/>
      <c r="D73" s="193"/>
      <c r="E73" s="193"/>
      <c r="F73" s="193"/>
      <c r="G73" s="193"/>
      <c r="H73" s="193"/>
      <c r="I73" s="193"/>
      <c r="J73" s="193"/>
      <c r="K73" s="193"/>
      <c r="L73" s="193"/>
      <c r="M73" s="193"/>
      <c r="N73" s="193"/>
      <c r="O73" s="193"/>
      <c r="P73" s="193"/>
      <c r="Q73" s="193"/>
      <c r="R73" s="193"/>
      <c r="S73" s="193"/>
      <c r="T73" s="193"/>
      <c r="U73" s="193"/>
      <c r="V73" s="194"/>
      <c r="W73" s="194"/>
    </row>
    <row r="74" spans="1:23" s="177" customFormat="1" ht="15.75">
      <c r="A74" s="190"/>
      <c r="B74" s="191" t="s">
        <v>632</v>
      </c>
      <c r="C74" s="192"/>
      <c r="D74" s="193"/>
      <c r="E74" s="193"/>
      <c r="F74" s="193"/>
      <c r="G74" s="193"/>
      <c r="H74" s="193"/>
      <c r="I74" s="193"/>
      <c r="J74" s="193"/>
      <c r="K74" s="193"/>
      <c r="L74" s="193"/>
      <c r="M74" s="193"/>
      <c r="N74" s="193"/>
      <c r="O74" s="193"/>
      <c r="P74" s="193"/>
      <c r="Q74" s="193"/>
      <c r="R74" s="193"/>
      <c r="S74" s="193"/>
      <c r="T74" s="193"/>
      <c r="U74" s="193"/>
      <c r="V74" s="194"/>
      <c r="W74" s="194"/>
    </row>
  </sheetData>
  <sheetProtection/>
  <mergeCells count="30">
    <mergeCell ref="A1:W1"/>
    <mergeCell ref="A2:W2"/>
    <mergeCell ref="A3:W3"/>
    <mergeCell ref="H21:I21"/>
    <mergeCell ref="V20:W20"/>
    <mergeCell ref="D19:W19"/>
    <mergeCell ref="A19:A22"/>
    <mergeCell ref="V21:W21"/>
    <mergeCell ref="J20:M20"/>
    <mergeCell ref="A12:U12"/>
    <mergeCell ref="D20:E20"/>
    <mergeCell ref="F20:G20"/>
    <mergeCell ref="J21:K21"/>
    <mergeCell ref="R20:U20"/>
    <mergeCell ref="H20:I20"/>
    <mergeCell ref="N20:Q20"/>
    <mergeCell ref="T21:U21"/>
    <mergeCell ref="D21:E21"/>
    <mergeCell ref="F21:G21"/>
    <mergeCell ref="R21:S21"/>
    <mergeCell ref="U10:V10"/>
    <mergeCell ref="A11:U11"/>
    <mergeCell ref="A14:U14"/>
    <mergeCell ref="L21:M21"/>
    <mergeCell ref="N21:O21"/>
    <mergeCell ref="P21:Q21"/>
    <mergeCell ref="B19:B22"/>
    <mergeCell ref="C19:C22"/>
    <mergeCell ref="A15:U15"/>
    <mergeCell ref="A17:U17"/>
  </mergeCells>
  <printOptions/>
  <pageMargins left="0.5905511811023623" right="0.1968503937007874" top="0.1968503937007874" bottom="0.1968503937007874" header="0.11811023622047245" footer="0.11811023622047245"/>
  <pageSetup horizontalDpi="600" verticalDpi="600" orientation="portrait" paperSize="8" scale="74" r:id="rId1"/>
</worksheet>
</file>

<file path=xl/worksheets/sheet10.xml><?xml version="1.0" encoding="utf-8"?>
<worksheet xmlns="http://schemas.openxmlformats.org/spreadsheetml/2006/main" xmlns:r="http://schemas.openxmlformats.org/officeDocument/2006/relationships">
  <sheetPr>
    <tabColor rgb="FF92D050"/>
  </sheetPr>
  <dimension ref="A1:AS76"/>
  <sheetViews>
    <sheetView view="pageBreakPreview" zoomScale="60" zoomScalePageLayoutView="0" workbookViewId="0" topLeftCell="A1">
      <selection activeCell="D35" sqref="D35"/>
    </sheetView>
  </sheetViews>
  <sheetFormatPr defaultColWidth="9.00390625" defaultRowHeight="15.75"/>
  <cols>
    <col min="1" max="1" width="6.375" style="7" customWidth="1"/>
    <col min="2" max="2" width="109.375" style="8" customWidth="1"/>
    <col min="3" max="3" width="15.375" style="8" customWidth="1"/>
    <col min="4" max="4" width="22.375" style="8" customWidth="1"/>
    <col min="5" max="5" width="15.125" style="8" customWidth="1"/>
    <col min="6" max="6" width="16.75390625" style="8" customWidth="1"/>
    <col min="7" max="7" width="30.25390625" style="8" customWidth="1"/>
    <col min="8" max="12" width="16.625" style="8" customWidth="1"/>
    <col min="13" max="13" width="29.00390625" style="8" customWidth="1"/>
    <col min="14" max="14" width="28.25390625" style="8" customWidth="1"/>
    <col min="15" max="16" width="18.375" style="8" customWidth="1"/>
    <col min="17" max="17" width="13.25390625" style="8" customWidth="1"/>
    <col min="18" max="18" width="12.00390625" style="8" customWidth="1"/>
    <col min="19" max="19" width="10.125" style="10" customWidth="1"/>
    <col min="20" max="20" width="14.125" style="10" customWidth="1"/>
    <col min="21" max="21" width="7.125" style="10" customWidth="1"/>
    <col min="22" max="22" width="19.625" style="10" customWidth="1"/>
    <col min="23" max="23" width="15.125" style="10" customWidth="1"/>
    <col min="24" max="24" width="22.25390625" style="10" customWidth="1"/>
    <col min="25" max="25" width="23.625" style="10" customWidth="1"/>
    <col min="26" max="26" width="6.875" style="8" bestFit="1" customWidth="1"/>
    <col min="27" max="27" width="6.625" style="8" customWidth="1"/>
    <col min="28" max="28" width="8.125" style="8" customWidth="1"/>
    <col min="29" max="29" width="12.125" style="8" customWidth="1"/>
    <col min="30" max="16384" width="9.00390625" style="7" customWidth="1"/>
  </cols>
  <sheetData>
    <row r="1" spans="5:18" ht="15.75">
      <c r="E1" s="1"/>
      <c r="F1" s="1"/>
      <c r="G1" s="1"/>
      <c r="H1" s="1"/>
      <c r="I1" s="1"/>
      <c r="J1" s="1"/>
      <c r="K1" s="1"/>
      <c r="L1" s="1"/>
      <c r="M1" s="1"/>
      <c r="R1" s="261" t="s">
        <v>153</v>
      </c>
    </row>
    <row r="2" spans="5:18" ht="15.75">
      <c r="E2" s="1"/>
      <c r="F2" s="1"/>
      <c r="G2" s="1"/>
      <c r="H2" s="1"/>
      <c r="I2" s="1"/>
      <c r="J2" s="1"/>
      <c r="K2" s="1"/>
      <c r="L2" s="1"/>
      <c r="M2" s="1"/>
      <c r="R2" s="262" t="s">
        <v>439</v>
      </c>
    </row>
    <row r="3" spans="5:18" ht="15.75">
      <c r="E3" s="1"/>
      <c r="F3" s="1"/>
      <c r="G3" s="1"/>
      <c r="H3" s="1"/>
      <c r="I3" s="1"/>
      <c r="J3" s="1"/>
      <c r="K3" s="1"/>
      <c r="L3" s="1"/>
      <c r="M3" s="1"/>
      <c r="R3" s="262" t="s">
        <v>627</v>
      </c>
    </row>
    <row r="4" spans="5:18" ht="15.75">
      <c r="E4" s="1"/>
      <c r="F4" s="1"/>
      <c r="G4" s="1"/>
      <c r="H4" s="1"/>
      <c r="I4" s="1"/>
      <c r="J4" s="1"/>
      <c r="K4" s="1"/>
      <c r="L4" s="1"/>
      <c r="M4" s="1"/>
      <c r="R4" s="262"/>
    </row>
    <row r="5" spans="5:18" ht="15.75">
      <c r="E5" s="1"/>
      <c r="F5" s="1"/>
      <c r="G5" s="1"/>
      <c r="H5" s="1"/>
      <c r="I5" s="1"/>
      <c r="J5" s="1"/>
      <c r="K5" s="1"/>
      <c r="L5" s="1"/>
      <c r="M5" s="1"/>
      <c r="Q5" s="612" t="s">
        <v>629</v>
      </c>
      <c r="R5" s="612"/>
    </row>
    <row r="6" spans="5:18" ht="15.75">
      <c r="E6" s="1"/>
      <c r="F6" s="1"/>
      <c r="G6" s="1"/>
      <c r="H6" s="1"/>
      <c r="I6" s="1"/>
      <c r="J6" s="1"/>
      <c r="K6" s="1"/>
      <c r="L6" s="1"/>
      <c r="M6" s="1"/>
      <c r="R6" s="262" t="s">
        <v>630</v>
      </c>
    </row>
    <row r="7" spans="5:18" ht="15.75">
      <c r="E7" s="1"/>
      <c r="F7" s="1"/>
      <c r="G7" s="1"/>
      <c r="H7" s="1"/>
      <c r="I7" s="1"/>
      <c r="J7" s="1"/>
      <c r="K7" s="1"/>
      <c r="L7" s="1"/>
      <c r="M7" s="1"/>
      <c r="R7" s="262"/>
    </row>
    <row r="8" spans="5:18" ht="15.75">
      <c r="E8" s="1"/>
      <c r="F8" s="1"/>
      <c r="G8" s="1"/>
      <c r="H8" s="1"/>
      <c r="I8" s="1"/>
      <c r="J8" s="1"/>
      <c r="K8" s="1"/>
      <c r="L8" s="1"/>
      <c r="M8" s="1"/>
      <c r="R8" s="262" t="s">
        <v>635</v>
      </c>
    </row>
    <row r="9" spans="5:18" ht="15.75">
      <c r="E9" s="1"/>
      <c r="F9" s="1"/>
      <c r="G9" s="1"/>
      <c r="H9" s="1"/>
      <c r="I9" s="1"/>
      <c r="J9" s="1"/>
      <c r="K9" s="1"/>
      <c r="L9" s="1"/>
      <c r="M9" s="1"/>
      <c r="R9" s="262"/>
    </row>
    <row r="10" spans="5:18" ht="15.75">
      <c r="E10" s="1"/>
      <c r="F10" s="1"/>
      <c r="G10" s="1"/>
      <c r="H10" s="1"/>
      <c r="I10" s="1"/>
      <c r="J10" s="1"/>
      <c r="K10" s="1"/>
      <c r="L10" s="1"/>
      <c r="M10" s="1"/>
      <c r="R10" s="262" t="s">
        <v>709</v>
      </c>
    </row>
    <row r="11" spans="5:18" ht="15.75">
      <c r="E11" s="1"/>
      <c r="F11" s="1"/>
      <c r="G11" s="1"/>
      <c r="H11" s="1"/>
      <c r="I11" s="1"/>
      <c r="J11" s="1"/>
      <c r="K11" s="1"/>
      <c r="L11" s="1"/>
      <c r="M11" s="1"/>
      <c r="P11" s="9" t="s">
        <v>631</v>
      </c>
      <c r="R11" s="262"/>
    </row>
    <row r="12" spans="5:18" ht="15.75">
      <c r="E12" s="1"/>
      <c r="F12" s="1"/>
      <c r="G12" s="1"/>
      <c r="H12" s="1"/>
      <c r="I12" s="1"/>
      <c r="J12" s="1"/>
      <c r="K12" s="1"/>
      <c r="L12" s="1"/>
      <c r="M12" s="1"/>
      <c r="P12" s="9"/>
      <c r="R12" s="262"/>
    </row>
    <row r="13" spans="5:18" ht="15.75">
      <c r="E13" s="1"/>
      <c r="F13" s="1"/>
      <c r="G13" s="1"/>
      <c r="H13" s="1"/>
      <c r="I13" s="1"/>
      <c r="J13" s="1"/>
      <c r="K13" s="1"/>
      <c r="L13" s="1"/>
      <c r="M13" s="1"/>
      <c r="P13" s="9"/>
      <c r="R13" s="262"/>
    </row>
    <row r="14" spans="1:18" ht="15.75">
      <c r="A14" s="607" t="s">
        <v>208</v>
      </c>
      <c r="B14" s="607"/>
      <c r="C14" s="607"/>
      <c r="D14" s="607"/>
      <c r="E14" s="607"/>
      <c r="F14" s="607"/>
      <c r="G14" s="607"/>
      <c r="H14" s="607"/>
      <c r="I14" s="607"/>
      <c r="J14" s="607"/>
      <c r="K14" s="607"/>
      <c r="L14" s="607"/>
      <c r="M14" s="607"/>
      <c r="N14" s="607"/>
      <c r="O14" s="607"/>
      <c r="P14" s="607"/>
      <c r="Q14" s="607"/>
      <c r="R14" s="607"/>
    </row>
    <row r="15" spans="1:45" ht="15.75">
      <c r="A15" s="636" t="str">
        <f>1!A14:U14</f>
        <v>Инвестиционная программа Филиала "Железноводские электрические сети" ООО "КЭУК".</v>
      </c>
      <c r="B15" s="636"/>
      <c r="C15" s="636"/>
      <c r="D15" s="636"/>
      <c r="E15" s="636"/>
      <c r="F15" s="636"/>
      <c r="G15" s="636"/>
      <c r="H15" s="636"/>
      <c r="I15" s="636"/>
      <c r="J15" s="636"/>
      <c r="K15" s="636"/>
      <c r="L15" s="636"/>
      <c r="M15" s="636"/>
      <c r="N15" s="636"/>
      <c r="O15" s="636"/>
      <c r="P15" s="636"/>
      <c r="Q15" s="636"/>
      <c r="R15" s="636"/>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row>
    <row r="16" spans="1:45" ht="15.75">
      <c r="A16" s="517" t="s">
        <v>114</v>
      </c>
      <c r="B16" s="517"/>
      <c r="C16" s="517"/>
      <c r="D16" s="517"/>
      <c r="E16" s="517"/>
      <c r="F16" s="517"/>
      <c r="G16" s="517"/>
      <c r="H16" s="517"/>
      <c r="I16" s="517"/>
      <c r="J16" s="517"/>
      <c r="K16" s="517"/>
      <c r="L16" s="517"/>
      <c r="M16" s="517"/>
      <c r="N16" s="517"/>
      <c r="O16" s="517"/>
      <c r="P16" s="517"/>
      <c r="Q16" s="517"/>
      <c r="R16" s="517"/>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row>
    <row r="17" spans="1:45" ht="15.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row>
    <row r="18" spans="1:45" ht="15.75">
      <c r="A18" s="551" t="str">
        <f>1!A17:U17</f>
        <v>Год раскрытия информации: 2018 год</v>
      </c>
      <c r="B18" s="551"/>
      <c r="C18" s="551"/>
      <c r="D18" s="551"/>
      <c r="E18" s="551"/>
      <c r="F18" s="551"/>
      <c r="G18" s="551"/>
      <c r="H18" s="551"/>
      <c r="I18" s="551"/>
      <c r="J18" s="551"/>
      <c r="K18" s="551"/>
      <c r="L18" s="551"/>
      <c r="M18" s="551"/>
      <c r="N18" s="551"/>
      <c r="O18" s="551"/>
      <c r="P18" s="551"/>
      <c r="Q18" s="551"/>
      <c r="R18" s="55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row>
    <row r="19" spans="1:19" ht="15" customHeight="1" thickBot="1">
      <c r="A19" s="643"/>
      <c r="B19" s="643"/>
      <c r="C19" s="643"/>
      <c r="D19" s="643"/>
      <c r="E19" s="643"/>
      <c r="F19" s="643"/>
      <c r="G19" s="643"/>
      <c r="H19" s="643"/>
      <c r="I19" s="643"/>
      <c r="J19" s="643"/>
      <c r="K19" s="643"/>
      <c r="L19" s="643"/>
      <c r="M19" s="643"/>
      <c r="N19" s="643"/>
      <c r="O19" s="643"/>
      <c r="P19" s="643"/>
      <c r="Q19" s="643"/>
      <c r="R19" s="643"/>
      <c r="S19" s="55"/>
    </row>
    <row r="20" spans="1:18" s="8" customFormat="1" ht="184.5" customHeight="1" thickBot="1">
      <c r="A20" s="355" t="s">
        <v>27</v>
      </c>
      <c r="B20" s="289" t="s">
        <v>468</v>
      </c>
      <c r="C20" s="289" t="s">
        <v>442</v>
      </c>
      <c r="D20" s="301" t="s">
        <v>458</v>
      </c>
      <c r="E20" s="301" t="s">
        <v>454</v>
      </c>
      <c r="F20" s="289" t="s">
        <v>592</v>
      </c>
      <c r="G20" s="289" t="s">
        <v>488</v>
      </c>
      <c r="H20" s="289" t="s">
        <v>538</v>
      </c>
      <c r="I20" s="289" t="s">
        <v>546</v>
      </c>
      <c r="J20" s="289" t="s">
        <v>547</v>
      </c>
      <c r="K20" s="289" t="s">
        <v>540</v>
      </c>
      <c r="L20" s="302" t="s">
        <v>544</v>
      </c>
      <c r="M20" s="290" t="s">
        <v>591</v>
      </c>
      <c r="N20" s="290" t="s">
        <v>539</v>
      </c>
      <c r="O20" s="289" t="s">
        <v>545</v>
      </c>
      <c r="P20" s="289" t="s">
        <v>541</v>
      </c>
      <c r="Q20" s="289" t="s">
        <v>542</v>
      </c>
      <c r="R20" s="303" t="s">
        <v>543</v>
      </c>
    </row>
    <row r="21" spans="1:29" ht="15.75" thickBot="1">
      <c r="A21" s="306">
        <v>1</v>
      </c>
      <c r="B21" s="307">
        <v>2</v>
      </c>
      <c r="C21" s="307">
        <v>3</v>
      </c>
      <c r="D21" s="307">
        <v>4</v>
      </c>
      <c r="E21" s="307">
        <v>5</v>
      </c>
      <c r="F21" s="307">
        <v>6</v>
      </c>
      <c r="G21" s="307">
        <v>7</v>
      </c>
      <c r="H21" s="307">
        <v>8</v>
      </c>
      <c r="I21" s="307">
        <v>9</v>
      </c>
      <c r="J21" s="307">
        <v>10</v>
      </c>
      <c r="K21" s="307">
        <v>11</v>
      </c>
      <c r="L21" s="307">
        <v>12</v>
      </c>
      <c r="M21" s="307">
        <v>13</v>
      </c>
      <c r="N21" s="307">
        <v>14</v>
      </c>
      <c r="O21" s="307">
        <v>15</v>
      </c>
      <c r="P21" s="307">
        <v>16</v>
      </c>
      <c r="Q21" s="307">
        <v>17</v>
      </c>
      <c r="R21" s="308">
        <v>18</v>
      </c>
      <c r="T21" s="7"/>
      <c r="U21" s="7"/>
      <c r="V21" s="7"/>
      <c r="W21" s="7"/>
      <c r="X21" s="7"/>
      <c r="Y21" s="7"/>
      <c r="Z21" s="7"/>
      <c r="AA21" s="7"/>
      <c r="AB21" s="7"/>
      <c r="AC21" s="7"/>
    </row>
    <row r="22" spans="1:29" ht="15.75">
      <c r="A22" s="199">
        <v>0</v>
      </c>
      <c r="B22" s="223" t="s">
        <v>500</v>
      </c>
      <c r="C22" s="201" t="s">
        <v>274</v>
      </c>
      <c r="D22" s="304" t="s">
        <v>384</v>
      </c>
      <c r="E22" s="304" t="s">
        <v>384</v>
      </c>
      <c r="F22" s="304" t="s">
        <v>384</v>
      </c>
      <c r="G22" s="304" t="s">
        <v>384</v>
      </c>
      <c r="H22" s="304" t="s">
        <v>384</v>
      </c>
      <c r="I22" s="304" t="s">
        <v>384</v>
      </c>
      <c r="J22" s="304" t="s">
        <v>384</v>
      </c>
      <c r="K22" s="304" t="s">
        <v>384</v>
      </c>
      <c r="L22" s="304" t="s">
        <v>384</v>
      </c>
      <c r="M22" s="304" t="s">
        <v>384</v>
      </c>
      <c r="N22" s="304" t="s">
        <v>384</v>
      </c>
      <c r="O22" s="304" t="s">
        <v>384</v>
      </c>
      <c r="P22" s="304" t="s">
        <v>384</v>
      </c>
      <c r="Q22" s="304" t="s">
        <v>384</v>
      </c>
      <c r="R22" s="305" t="s">
        <v>384</v>
      </c>
      <c r="T22" s="7"/>
      <c r="U22" s="7"/>
      <c r="V22" s="7"/>
      <c r="W22" s="7"/>
      <c r="X22" s="7"/>
      <c r="Y22" s="7"/>
      <c r="Z22" s="7"/>
      <c r="AA22" s="7"/>
      <c r="AB22" s="7"/>
      <c r="AC22" s="7"/>
    </row>
    <row r="23" spans="1:29" ht="15.75">
      <c r="A23" s="140" t="s">
        <v>501</v>
      </c>
      <c r="B23" s="134" t="s">
        <v>502</v>
      </c>
      <c r="C23" s="136" t="s">
        <v>274</v>
      </c>
      <c r="D23" s="156" t="s">
        <v>384</v>
      </c>
      <c r="E23" s="156" t="s">
        <v>384</v>
      </c>
      <c r="F23" s="156" t="s">
        <v>384</v>
      </c>
      <c r="G23" s="156" t="s">
        <v>384</v>
      </c>
      <c r="H23" s="156" t="s">
        <v>384</v>
      </c>
      <c r="I23" s="156" t="s">
        <v>384</v>
      </c>
      <c r="J23" s="156" t="s">
        <v>384</v>
      </c>
      <c r="K23" s="156" t="s">
        <v>384</v>
      </c>
      <c r="L23" s="156" t="s">
        <v>384</v>
      </c>
      <c r="M23" s="156" t="s">
        <v>384</v>
      </c>
      <c r="N23" s="156" t="s">
        <v>384</v>
      </c>
      <c r="O23" s="156" t="s">
        <v>384</v>
      </c>
      <c r="P23" s="156" t="s">
        <v>384</v>
      </c>
      <c r="Q23" s="156" t="s">
        <v>384</v>
      </c>
      <c r="R23" s="292" t="s">
        <v>384</v>
      </c>
      <c r="T23" s="7"/>
      <c r="U23" s="7"/>
      <c r="V23" s="7"/>
      <c r="W23" s="7"/>
      <c r="X23" s="7"/>
      <c r="Y23" s="7"/>
      <c r="Z23" s="7"/>
      <c r="AA23" s="7"/>
      <c r="AB23" s="7"/>
      <c r="AC23" s="7"/>
    </row>
    <row r="24" spans="1:29" ht="15.75">
      <c r="A24" s="140" t="s">
        <v>503</v>
      </c>
      <c r="B24" s="134" t="s">
        <v>504</v>
      </c>
      <c r="C24" s="136" t="s">
        <v>274</v>
      </c>
      <c r="D24" s="156" t="s">
        <v>384</v>
      </c>
      <c r="E24" s="156" t="s">
        <v>384</v>
      </c>
      <c r="F24" s="156" t="s">
        <v>384</v>
      </c>
      <c r="G24" s="156" t="s">
        <v>384</v>
      </c>
      <c r="H24" s="156" t="s">
        <v>384</v>
      </c>
      <c r="I24" s="156" t="s">
        <v>384</v>
      </c>
      <c r="J24" s="156" t="s">
        <v>384</v>
      </c>
      <c r="K24" s="156" t="s">
        <v>384</v>
      </c>
      <c r="L24" s="156" t="s">
        <v>384</v>
      </c>
      <c r="M24" s="156" t="s">
        <v>384</v>
      </c>
      <c r="N24" s="156" t="s">
        <v>384</v>
      </c>
      <c r="O24" s="156" t="s">
        <v>384</v>
      </c>
      <c r="P24" s="156" t="s">
        <v>384</v>
      </c>
      <c r="Q24" s="156" t="s">
        <v>384</v>
      </c>
      <c r="R24" s="292" t="s">
        <v>384</v>
      </c>
      <c r="T24" s="7"/>
      <c r="U24" s="7"/>
      <c r="V24" s="7"/>
      <c r="W24" s="7"/>
      <c r="X24" s="7"/>
      <c r="Y24" s="7"/>
      <c r="Z24" s="7"/>
      <c r="AA24" s="7"/>
      <c r="AB24" s="7"/>
      <c r="AC24" s="7"/>
    </row>
    <row r="25" spans="1:29" ht="31.5">
      <c r="A25" s="140" t="s">
        <v>505</v>
      </c>
      <c r="B25" s="134" t="s">
        <v>506</v>
      </c>
      <c r="C25" s="136" t="s">
        <v>274</v>
      </c>
      <c r="D25" s="156" t="s">
        <v>384</v>
      </c>
      <c r="E25" s="156" t="s">
        <v>384</v>
      </c>
      <c r="F25" s="156" t="s">
        <v>384</v>
      </c>
      <c r="G25" s="156" t="s">
        <v>384</v>
      </c>
      <c r="H25" s="156" t="s">
        <v>384</v>
      </c>
      <c r="I25" s="156" t="s">
        <v>384</v>
      </c>
      <c r="J25" s="156" t="s">
        <v>384</v>
      </c>
      <c r="K25" s="156" t="s">
        <v>384</v>
      </c>
      <c r="L25" s="156" t="s">
        <v>384</v>
      </c>
      <c r="M25" s="156" t="s">
        <v>384</v>
      </c>
      <c r="N25" s="156" t="s">
        <v>384</v>
      </c>
      <c r="O25" s="156" t="s">
        <v>384</v>
      </c>
      <c r="P25" s="156" t="s">
        <v>384</v>
      </c>
      <c r="Q25" s="156" t="s">
        <v>384</v>
      </c>
      <c r="R25" s="292" t="s">
        <v>384</v>
      </c>
      <c r="T25" s="7"/>
      <c r="U25" s="7"/>
      <c r="V25" s="7"/>
      <c r="W25" s="7"/>
      <c r="X25" s="7"/>
      <c r="Y25" s="7"/>
      <c r="Z25" s="7"/>
      <c r="AA25" s="7"/>
      <c r="AB25" s="7"/>
      <c r="AC25" s="7"/>
    </row>
    <row r="26" spans="1:29" ht="15.75">
      <c r="A26" s="140" t="s">
        <v>507</v>
      </c>
      <c r="B26" s="134" t="s">
        <v>508</v>
      </c>
      <c r="C26" s="136" t="s">
        <v>274</v>
      </c>
      <c r="D26" s="156" t="s">
        <v>384</v>
      </c>
      <c r="E26" s="156" t="s">
        <v>384</v>
      </c>
      <c r="F26" s="156" t="s">
        <v>384</v>
      </c>
      <c r="G26" s="156" t="s">
        <v>384</v>
      </c>
      <c r="H26" s="156" t="s">
        <v>384</v>
      </c>
      <c r="I26" s="156" t="s">
        <v>384</v>
      </c>
      <c r="J26" s="156" t="s">
        <v>384</v>
      </c>
      <c r="K26" s="156" t="s">
        <v>384</v>
      </c>
      <c r="L26" s="156" t="s">
        <v>384</v>
      </c>
      <c r="M26" s="156" t="s">
        <v>384</v>
      </c>
      <c r="N26" s="156" t="s">
        <v>384</v>
      </c>
      <c r="O26" s="156" t="s">
        <v>384</v>
      </c>
      <c r="P26" s="156" t="s">
        <v>384</v>
      </c>
      <c r="Q26" s="156" t="s">
        <v>384</v>
      </c>
      <c r="R26" s="292" t="s">
        <v>384</v>
      </c>
      <c r="T26" s="7"/>
      <c r="U26" s="7"/>
      <c r="V26" s="7"/>
      <c r="W26" s="7"/>
      <c r="X26" s="7"/>
      <c r="Y26" s="7"/>
      <c r="Z26" s="7"/>
      <c r="AA26" s="7"/>
      <c r="AB26" s="7"/>
      <c r="AC26" s="7"/>
    </row>
    <row r="27" spans="1:29" ht="15.75">
      <c r="A27" s="140" t="s">
        <v>509</v>
      </c>
      <c r="B27" s="135" t="s">
        <v>510</v>
      </c>
      <c r="C27" s="136" t="s">
        <v>274</v>
      </c>
      <c r="D27" s="156" t="s">
        <v>384</v>
      </c>
      <c r="E27" s="156" t="s">
        <v>384</v>
      </c>
      <c r="F27" s="156" t="s">
        <v>384</v>
      </c>
      <c r="G27" s="156" t="s">
        <v>384</v>
      </c>
      <c r="H27" s="156" t="s">
        <v>384</v>
      </c>
      <c r="I27" s="156" t="s">
        <v>384</v>
      </c>
      <c r="J27" s="156" t="s">
        <v>384</v>
      </c>
      <c r="K27" s="156" t="s">
        <v>384</v>
      </c>
      <c r="L27" s="156" t="s">
        <v>384</v>
      </c>
      <c r="M27" s="156" t="s">
        <v>384</v>
      </c>
      <c r="N27" s="156" t="s">
        <v>384</v>
      </c>
      <c r="O27" s="156" t="s">
        <v>384</v>
      </c>
      <c r="P27" s="156" t="s">
        <v>384</v>
      </c>
      <c r="Q27" s="156" t="s">
        <v>384</v>
      </c>
      <c r="R27" s="292" t="s">
        <v>384</v>
      </c>
      <c r="T27" s="7"/>
      <c r="U27" s="7"/>
      <c r="V27" s="7"/>
      <c r="W27" s="7"/>
      <c r="X27" s="7"/>
      <c r="Y27" s="7"/>
      <c r="Z27" s="7"/>
      <c r="AA27" s="7"/>
      <c r="AB27" s="7"/>
      <c r="AC27" s="7"/>
    </row>
    <row r="28" spans="1:29" ht="15.75">
      <c r="A28" s="140" t="s">
        <v>511</v>
      </c>
      <c r="B28" s="135" t="s">
        <v>512</v>
      </c>
      <c r="C28" s="136" t="s">
        <v>274</v>
      </c>
      <c r="D28" s="156" t="s">
        <v>384</v>
      </c>
      <c r="E28" s="156" t="s">
        <v>384</v>
      </c>
      <c r="F28" s="156" t="s">
        <v>384</v>
      </c>
      <c r="G28" s="156" t="s">
        <v>384</v>
      </c>
      <c r="H28" s="156" t="s">
        <v>384</v>
      </c>
      <c r="I28" s="156" t="s">
        <v>384</v>
      </c>
      <c r="J28" s="156" t="s">
        <v>384</v>
      </c>
      <c r="K28" s="156" t="s">
        <v>384</v>
      </c>
      <c r="L28" s="156" t="s">
        <v>384</v>
      </c>
      <c r="M28" s="156" t="s">
        <v>384</v>
      </c>
      <c r="N28" s="156" t="s">
        <v>384</v>
      </c>
      <c r="O28" s="156" t="s">
        <v>384</v>
      </c>
      <c r="P28" s="156" t="s">
        <v>384</v>
      </c>
      <c r="Q28" s="156" t="s">
        <v>384</v>
      </c>
      <c r="R28" s="292" t="s">
        <v>384</v>
      </c>
      <c r="T28" s="7"/>
      <c r="U28" s="7"/>
      <c r="V28" s="7"/>
      <c r="W28" s="7"/>
      <c r="X28" s="7"/>
      <c r="Y28" s="7"/>
      <c r="Z28" s="7"/>
      <c r="AA28" s="7"/>
      <c r="AB28" s="7"/>
      <c r="AC28" s="7"/>
    </row>
    <row r="29" spans="1:29" ht="15.75">
      <c r="A29" s="237">
        <v>1</v>
      </c>
      <c r="B29" s="137" t="s">
        <v>273</v>
      </c>
      <c r="C29" s="136" t="s">
        <v>274</v>
      </c>
      <c r="D29" s="156" t="s">
        <v>384</v>
      </c>
      <c r="E29" s="156" t="s">
        <v>384</v>
      </c>
      <c r="F29" s="156" t="s">
        <v>384</v>
      </c>
      <c r="G29" s="156" t="s">
        <v>384</v>
      </c>
      <c r="H29" s="156" t="s">
        <v>384</v>
      </c>
      <c r="I29" s="156" t="s">
        <v>384</v>
      </c>
      <c r="J29" s="156" t="s">
        <v>384</v>
      </c>
      <c r="K29" s="156" t="s">
        <v>384</v>
      </c>
      <c r="L29" s="156" t="s">
        <v>384</v>
      </c>
      <c r="M29" s="156" t="s">
        <v>384</v>
      </c>
      <c r="N29" s="156" t="s">
        <v>384</v>
      </c>
      <c r="O29" s="156" t="s">
        <v>384</v>
      </c>
      <c r="P29" s="156" t="s">
        <v>384</v>
      </c>
      <c r="Q29" s="156" t="s">
        <v>384</v>
      </c>
      <c r="R29" s="292" t="s">
        <v>384</v>
      </c>
      <c r="T29" s="7"/>
      <c r="U29" s="7"/>
      <c r="V29" s="7"/>
      <c r="W29" s="7"/>
      <c r="X29" s="7"/>
      <c r="Y29" s="7"/>
      <c r="Z29" s="7"/>
      <c r="AA29" s="7"/>
      <c r="AB29" s="7"/>
      <c r="AC29" s="7"/>
    </row>
    <row r="30" spans="1:29" ht="15.75">
      <c r="A30" s="140" t="s">
        <v>301</v>
      </c>
      <c r="B30" s="137" t="s">
        <v>276</v>
      </c>
      <c r="C30" s="136" t="s">
        <v>274</v>
      </c>
      <c r="D30" s="156" t="s">
        <v>384</v>
      </c>
      <c r="E30" s="156" t="s">
        <v>384</v>
      </c>
      <c r="F30" s="156" t="s">
        <v>384</v>
      </c>
      <c r="G30" s="156" t="s">
        <v>384</v>
      </c>
      <c r="H30" s="156" t="s">
        <v>384</v>
      </c>
      <c r="I30" s="156" t="s">
        <v>384</v>
      </c>
      <c r="J30" s="156" t="s">
        <v>384</v>
      </c>
      <c r="K30" s="156" t="s">
        <v>384</v>
      </c>
      <c r="L30" s="156" t="s">
        <v>384</v>
      </c>
      <c r="M30" s="156" t="s">
        <v>384</v>
      </c>
      <c r="N30" s="156" t="s">
        <v>384</v>
      </c>
      <c r="O30" s="156" t="s">
        <v>384</v>
      </c>
      <c r="P30" s="156" t="s">
        <v>384</v>
      </c>
      <c r="Q30" s="156" t="s">
        <v>384</v>
      </c>
      <c r="R30" s="292" t="s">
        <v>384</v>
      </c>
      <c r="T30" s="7"/>
      <c r="U30" s="7"/>
      <c r="V30" s="7"/>
      <c r="W30" s="7"/>
      <c r="X30" s="7"/>
      <c r="Y30" s="7"/>
      <c r="Z30" s="7"/>
      <c r="AA30" s="7"/>
      <c r="AB30" s="7"/>
      <c r="AC30" s="7"/>
    </row>
    <row r="31" spans="1:29" ht="30">
      <c r="A31" s="293" t="str">
        <f>1!A33</f>
        <v>1.1.1</v>
      </c>
      <c r="B31" s="153" t="str">
        <f>1!B33</f>
        <v>Реконструкция ВЛ-10 кВ от ТП -165 до ТП-186 (СИП), п.Иноземцево, L= 0,3 км</v>
      </c>
      <c r="C31" s="100" t="str">
        <f>1!C33</f>
        <v>G_Gelezno_014</v>
      </c>
      <c r="D31" s="95" t="s">
        <v>142</v>
      </c>
      <c r="E31" s="95" t="s">
        <v>143</v>
      </c>
      <c r="F31" s="43" t="s">
        <v>625</v>
      </c>
      <c r="G31" s="95" t="s">
        <v>626</v>
      </c>
      <c r="H31" s="43" t="s">
        <v>145</v>
      </c>
      <c r="I31" s="43" t="s">
        <v>145</v>
      </c>
      <c r="J31" s="43" t="s">
        <v>145</v>
      </c>
      <c r="K31" s="43" t="s">
        <v>145</v>
      </c>
      <c r="L31" s="43" t="s">
        <v>145</v>
      </c>
      <c r="M31" s="43" t="s">
        <v>144</v>
      </c>
      <c r="N31" s="43" t="s">
        <v>145</v>
      </c>
      <c r="O31" s="43" t="s">
        <v>145</v>
      </c>
      <c r="P31" s="43" t="s">
        <v>145</v>
      </c>
      <c r="Q31" s="43" t="s">
        <v>146</v>
      </c>
      <c r="R31" s="291" t="s">
        <v>146</v>
      </c>
      <c r="T31" s="7"/>
      <c r="U31" s="7"/>
      <c r="V31" s="7"/>
      <c r="W31" s="7"/>
      <c r="X31" s="7"/>
      <c r="Y31" s="7"/>
      <c r="Z31" s="7"/>
      <c r="AA31" s="7"/>
      <c r="AB31" s="7"/>
      <c r="AC31" s="7"/>
    </row>
    <row r="32" spans="1:29" ht="30">
      <c r="A32" s="293" t="str">
        <f>1!A34</f>
        <v>1.1.2</v>
      </c>
      <c r="B32" s="153" t="str">
        <f>1!B34</f>
        <v>Реконструкция ВЛ-0,4 кВ в СИП от ТП-30 ул.Октябрьская, г.Железноводск, L=0,5 км</v>
      </c>
      <c r="C32" s="100" t="str">
        <f>1!C34</f>
        <v>G_Gelezno_015</v>
      </c>
      <c r="D32" s="95" t="s">
        <v>142</v>
      </c>
      <c r="E32" s="95" t="s">
        <v>143</v>
      </c>
      <c r="F32" s="43" t="s">
        <v>625</v>
      </c>
      <c r="G32" s="95" t="s">
        <v>626</v>
      </c>
      <c r="H32" s="43" t="s">
        <v>145</v>
      </c>
      <c r="I32" s="43" t="s">
        <v>145</v>
      </c>
      <c r="J32" s="43" t="s">
        <v>145</v>
      </c>
      <c r="K32" s="43" t="s">
        <v>145</v>
      </c>
      <c r="L32" s="43" t="s">
        <v>145</v>
      </c>
      <c r="M32" s="43" t="s">
        <v>144</v>
      </c>
      <c r="N32" s="43" t="s">
        <v>145</v>
      </c>
      <c r="O32" s="43" t="s">
        <v>145</v>
      </c>
      <c r="P32" s="43" t="s">
        <v>145</v>
      </c>
      <c r="Q32" s="43" t="s">
        <v>146</v>
      </c>
      <c r="R32" s="291" t="s">
        <v>146</v>
      </c>
      <c r="T32" s="7"/>
      <c r="U32" s="7"/>
      <c r="V32" s="7"/>
      <c r="W32" s="7"/>
      <c r="X32" s="7"/>
      <c r="Y32" s="7"/>
      <c r="Z32" s="7"/>
      <c r="AA32" s="7"/>
      <c r="AB32" s="7"/>
      <c r="AC32" s="7"/>
    </row>
    <row r="33" spans="1:29" ht="30">
      <c r="A33" s="293" t="str">
        <f>1!A35</f>
        <v>1.1.3</v>
      </c>
      <c r="B33" s="153" t="str">
        <f>1!B35</f>
        <v>Реконструкция ВЛ-0,4 кВ в СИП от ТП-31 ул.Октябрьская, г.Железноводск, L=0,4 км</v>
      </c>
      <c r="C33" s="100" t="str">
        <f>1!C35</f>
        <v>G_Gelezno_016</v>
      </c>
      <c r="D33" s="95" t="s">
        <v>142</v>
      </c>
      <c r="E33" s="95" t="s">
        <v>143</v>
      </c>
      <c r="F33" s="43" t="s">
        <v>625</v>
      </c>
      <c r="G33" s="95" t="s">
        <v>626</v>
      </c>
      <c r="H33" s="43" t="s">
        <v>145</v>
      </c>
      <c r="I33" s="43" t="s">
        <v>145</v>
      </c>
      <c r="J33" s="43" t="s">
        <v>145</v>
      </c>
      <c r="K33" s="43" t="s">
        <v>145</v>
      </c>
      <c r="L33" s="43" t="s">
        <v>145</v>
      </c>
      <c r="M33" s="43" t="s">
        <v>144</v>
      </c>
      <c r="N33" s="43" t="s">
        <v>145</v>
      </c>
      <c r="O33" s="43" t="s">
        <v>145</v>
      </c>
      <c r="P33" s="43" t="s">
        <v>145</v>
      </c>
      <c r="Q33" s="43" t="s">
        <v>146</v>
      </c>
      <c r="R33" s="291" t="s">
        <v>146</v>
      </c>
      <c r="T33" s="7"/>
      <c r="U33" s="7"/>
      <c r="V33" s="7"/>
      <c r="W33" s="7"/>
      <c r="X33" s="7"/>
      <c r="Y33" s="7"/>
      <c r="Z33" s="7"/>
      <c r="AA33" s="7"/>
      <c r="AB33" s="7"/>
      <c r="AC33" s="7"/>
    </row>
    <row r="34" spans="1:29" ht="30">
      <c r="A34" s="293" t="str">
        <f>1!A36</f>
        <v>1.1.4</v>
      </c>
      <c r="B34" s="153" t="str">
        <f>1!B36</f>
        <v>Реконструкция ВЛ-0,4 кВ в СИП по ул.Развальская, г.Железноводск, L=0,25 км</v>
      </c>
      <c r="C34" s="100" t="str">
        <f>1!C36</f>
        <v>G_Gelezno_017</v>
      </c>
      <c r="D34" s="95" t="s">
        <v>142</v>
      </c>
      <c r="E34" s="95" t="s">
        <v>143</v>
      </c>
      <c r="F34" s="43" t="s">
        <v>625</v>
      </c>
      <c r="G34" s="95" t="s">
        <v>626</v>
      </c>
      <c r="H34" s="43" t="s">
        <v>145</v>
      </c>
      <c r="I34" s="43" t="s">
        <v>145</v>
      </c>
      <c r="J34" s="43" t="s">
        <v>145</v>
      </c>
      <c r="K34" s="43" t="s">
        <v>145</v>
      </c>
      <c r="L34" s="43" t="s">
        <v>145</v>
      </c>
      <c r="M34" s="43" t="s">
        <v>144</v>
      </c>
      <c r="N34" s="43" t="s">
        <v>145</v>
      </c>
      <c r="O34" s="43" t="s">
        <v>145</v>
      </c>
      <c r="P34" s="43" t="s">
        <v>145</v>
      </c>
      <c r="Q34" s="43" t="s">
        <v>146</v>
      </c>
      <c r="R34" s="291" t="s">
        <v>146</v>
      </c>
      <c r="T34" s="7"/>
      <c r="U34" s="7"/>
      <c r="V34" s="7"/>
      <c r="W34" s="7"/>
      <c r="X34" s="7"/>
      <c r="Y34" s="7"/>
      <c r="Z34" s="7"/>
      <c r="AA34" s="7"/>
      <c r="AB34" s="7"/>
      <c r="AC34" s="7"/>
    </row>
    <row r="35" spans="1:29" ht="30">
      <c r="A35" s="293" t="str">
        <f>1!A37</f>
        <v>1.1.5</v>
      </c>
      <c r="B35" s="153" t="str">
        <f>1!B37</f>
        <v>Реконструкция ВЛ-0,4 кВ в СИП по ул.Пушкина от ТП-185, п.Иноземцево, L=0,35 км</v>
      </c>
      <c r="C35" s="100" t="str">
        <f>1!C37</f>
        <v>G_Gelezno_018</v>
      </c>
      <c r="D35" s="95" t="s">
        <v>142</v>
      </c>
      <c r="E35" s="95" t="s">
        <v>143</v>
      </c>
      <c r="F35" s="43" t="s">
        <v>625</v>
      </c>
      <c r="G35" s="95" t="s">
        <v>626</v>
      </c>
      <c r="H35" s="43" t="s">
        <v>145</v>
      </c>
      <c r="I35" s="43" t="s">
        <v>145</v>
      </c>
      <c r="J35" s="43" t="s">
        <v>145</v>
      </c>
      <c r="K35" s="43" t="s">
        <v>145</v>
      </c>
      <c r="L35" s="43" t="s">
        <v>145</v>
      </c>
      <c r="M35" s="43" t="s">
        <v>144</v>
      </c>
      <c r="N35" s="43" t="s">
        <v>145</v>
      </c>
      <c r="O35" s="43" t="s">
        <v>145</v>
      </c>
      <c r="P35" s="43" t="s">
        <v>145</v>
      </c>
      <c r="Q35" s="43" t="s">
        <v>146</v>
      </c>
      <c r="R35" s="291" t="s">
        <v>146</v>
      </c>
      <c r="T35" s="7"/>
      <c r="U35" s="7"/>
      <c r="V35" s="7"/>
      <c r="W35" s="7"/>
      <c r="X35" s="7"/>
      <c r="Y35" s="7"/>
      <c r="Z35" s="7"/>
      <c r="AA35" s="7"/>
      <c r="AB35" s="7"/>
      <c r="AC35" s="7"/>
    </row>
    <row r="36" spans="1:29" ht="30">
      <c r="A36" s="293" t="str">
        <f>1!A38</f>
        <v>1.1.6</v>
      </c>
      <c r="B36" s="153" t="str">
        <f>1!B38</f>
        <v>Реконструкция ВЛ-0,4 кВ ул.Матросова ( инв.№ 0000412 ), г.Железноводск, пос.Бештау, L=0,18 км</v>
      </c>
      <c r="C36" s="100" t="str">
        <f>1!C38</f>
        <v>G_Gelezno_019</v>
      </c>
      <c r="D36" s="95" t="s">
        <v>142</v>
      </c>
      <c r="E36" s="95" t="s">
        <v>143</v>
      </c>
      <c r="F36" s="43" t="s">
        <v>625</v>
      </c>
      <c r="G36" s="95" t="s">
        <v>626</v>
      </c>
      <c r="H36" s="43" t="s">
        <v>145</v>
      </c>
      <c r="I36" s="43" t="s">
        <v>145</v>
      </c>
      <c r="J36" s="43" t="s">
        <v>145</v>
      </c>
      <c r="K36" s="43" t="s">
        <v>145</v>
      </c>
      <c r="L36" s="43" t="s">
        <v>145</v>
      </c>
      <c r="M36" s="43" t="s">
        <v>144</v>
      </c>
      <c r="N36" s="43" t="s">
        <v>145</v>
      </c>
      <c r="O36" s="43" t="s">
        <v>145</v>
      </c>
      <c r="P36" s="43" t="s">
        <v>145</v>
      </c>
      <c r="Q36" s="43" t="s">
        <v>146</v>
      </c>
      <c r="R36" s="291" t="s">
        <v>146</v>
      </c>
      <c r="T36" s="7"/>
      <c r="U36" s="7"/>
      <c r="V36" s="7"/>
      <c r="W36" s="7"/>
      <c r="X36" s="7"/>
      <c r="Y36" s="7"/>
      <c r="Z36" s="7"/>
      <c r="AA36" s="7"/>
      <c r="AB36" s="7"/>
      <c r="AC36" s="7"/>
    </row>
    <row r="37" spans="1:29" ht="30">
      <c r="A37" s="293" t="str">
        <f>1!A39</f>
        <v>1.1.7</v>
      </c>
      <c r="B37" s="153" t="str">
        <f>1!B39</f>
        <v>Реконструкция ВЛ-0,4 кВ ул.Ленинградская ( инв.№ 0000402 ), г.Железноводск, пос.Бештау, L=0,22 км</v>
      </c>
      <c r="C37" s="100" t="str">
        <f>1!C39</f>
        <v>G_Gelezno_020</v>
      </c>
      <c r="D37" s="95" t="s">
        <v>142</v>
      </c>
      <c r="E37" s="95" t="s">
        <v>143</v>
      </c>
      <c r="F37" s="43" t="s">
        <v>625</v>
      </c>
      <c r="G37" s="95" t="s">
        <v>626</v>
      </c>
      <c r="H37" s="43" t="s">
        <v>145</v>
      </c>
      <c r="I37" s="43" t="s">
        <v>145</v>
      </c>
      <c r="J37" s="43" t="s">
        <v>145</v>
      </c>
      <c r="K37" s="43" t="s">
        <v>145</v>
      </c>
      <c r="L37" s="43" t="s">
        <v>145</v>
      </c>
      <c r="M37" s="43" t="s">
        <v>144</v>
      </c>
      <c r="N37" s="43" t="s">
        <v>145</v>
      </c>
      <c r="O37" s="43" t="s">
        <v>145</v>
      </c>
      <c r="P37" s="43" t="s">
        <v>145</v>
      </c>
      <c r="Q37" s="43" t="s">
        <v>146</v>
      </c>
      <c r="R37" s="291" t="s">
        <v>146</v>
      </c>
      <c r="T37" s="7"/>
      <c r="U37" s="7"/>
      <c r="V37" s="7"/>
      <c r="W37" s="7"/>
      <c r="X37" s="7"/>
      <c r="Y37" s="7"/>
      <c r="Z37" s="7"/>
      <c r="AA37" s="7"/>
      <c r="AB37" s="7"/>
      <c r="AC37" s="7"/>
    </row>
    <row r="38" spans="1:29" ht="30">
      <c r="A38" s="293" t="str">
        <f>1!A40</f>
        <v>1.1.8</v>
      </c>
      <c r="B38" s="153" t="str">
        <f>1!B40</f>
        <v>Реконструкция ВЛ-0,4 кВ ул.Комарова ( инв. № 0000388 ), г.Железноводск, пос.Бештау, L=0,14 км</v>
      </c>
      <c r="C38" s="100" t="str">
        <f>1!C40</f>
        <v>G_Gelezno_021</v>
      </c>
      <c r="D38" s="95" t="s">
        <v>142</v>
      </c>
      <c r="E38" s="95" t="s">
        <v>143</v>
      </c>
      <c r="F38" s="43" t="s">
        <v>625</v>
      </c>
      <c r="G38" s="95" t="s">
        <v>626</v>
      </c>
      <c r="H38" s="43" t="s">
        <v>145</v>
      </c>
      <c r="I38" s="43" t="s">
        <v>145</v>
      </c>
      <c r="J38" s="43" t="s">
        <v>145</v>
      </c>
      <c r="K38" s="43" t="s">
        <v>145</v>
      </c>
      <c r="L38" s="43" t="s">
        <v>145</v>
      </c>
      <c r="M38" s="43" t="s">
        <v>144</v>
      </c>
      <c r="N38" s="43" t="s">
        <v>145</v>
      </c>
      <c r="O38" s="43" t="s">
        <v>145</v>
      </c>
      <c r="P38" s="43" t="s">
        <v>145</v>
      </c>
      <c r="Q38" s="43" t="s">
        <v>146</v>
      </c>
      <c r="R38" s="291" t="s">
        <v>146</v>
      </c>
      <c r="T38" s="7"/>
      <c r="U38" s="7"/>
      <c r="V38" s="7"/>
      <c r="W38" s="7"/>
      <c r="X38" s="7"/>
      <c r="Y38" s="7"/>
      <c r="Z38" s="7"/>
      <c r="AA38" s="7"/>
      <c r="AB38" s="7"/>
      <c r="AC38" s="7"/>
    </row>
    <row r="39" spans="1:29" ht="30">
      <c r="A39" s="293" t="str">
        <f>1!A41</f>
        <v>1.1.9</v>
      </c>
      <c r="B39" s="153" t="str">
        <f>1!B41</f>
        <v>Реконструкция ВЛ-0,4 кВ ул.Глинки ( инв.№ 0000357 ), г.Железноводск, пос.Бештау, L=0,64 км</v>
      </c>
      <c r="C39" s="100" t="str">
        <f>1!C41</f>
        <v>G_Gelezno_022</v>
      </c>
      <c r="D39" s="95" t="s">
        <v>142</v>
      </c>
      <c r="E39" s="95" t="s">
        <v>143</v>
      </c>
      <c r="F39" s="43" t="s">
        <v>625</v>
      </c>
      <c r="G39" s="95" t="s">
        <v>626</v>
      </c>
      <c r="H39" s="43" t="s">
        <v>145</v>
      </c>
      <c r="I39" s="43" t="s">
        <v>145</v>
      </c>
      <c r="J39" s="43" t="s">
        <v>145</v>
      </c>
      <c r="K39" s="43" t="s">
        <v>145</v>
      </c>
      <c r="L39" s="43" t="s">
        <v>145</v>
      </c>
      <c r="M39" s="43" t="s">
        <v>144</v>
      </c>
      <c r="N39" s="43" t="s">
        <v>145</v>
      </c>
      <c r="O39" s="43" t="s">
        <v>145</v>
      </c>
      <c r="P39" s="43" t="s">
        <v>145</v>
      </c>
      <c r="Q39" s="43" t="s">
        <v>146</v>
      </c>
      <c r="R39" s="291" t="s">
        <v>146</v>
      </c>
      <c r="T39" s="7"/>
      <c r="U39" s="7"/>
      <c r="V39" s="7"/>
      <c r="W39" s="7"/>
      <c r="X39" s="7"/>
      <c r="Y39" s="7"/>
      <c r="Z39" s="7"/>
      <c r="AA39" s="7"/>
      <c r="AB39" s="7"/>
      <c r="AC39" s="7"/>
    </row>
    <row r="40" spans="1:29" ht="30">
      <c r="A40" s="293" t="str">
        <f>1!A42</f>
        <v>1.1.10</v>
      </c>
      <c r="B40" s="153" t="str">
        <f>1!B42</f>
        <v>Реконструкция ВЛ-0,4 кВ ул.Глинки ( инв.№ 0000358 ), г.Железноводск, пос.Бештау, L=0,36 км</v>
      </c>
      <c r="C40" s="100" t="str">
        <f>1!C42</f>
        <v>G_Gelezno_023</v>
      </c>
      <c r="D40" s="95" t="s">
        <v>142</v>
      </c>
      <c r="E40" s="95" t="s">
        <v>143</v>
      </c>
      <c r="F40" s="43" t="s">
        <v>625</v>
      </c>
      <c r="G40" s="95" t="s">
        <v>626</v>
      </c>
      <c r="H40" s="43" t="s">
        <v>145</v>
      </c>
      <c r="I40" s="43" t="s">
        <v>145</v>
      </c>
      <c r="J40" s="43" t="s">
        <v>145</v>
      </c>
      <c r="K40" s="43" t="s">
        <v>145</v>
      </c>
      <c r="L40" s="43" t="s">
        <v>145</v>
      </c>
      <c r="M40" s="43" t="s">
        <v>144</v>
      </c>
      <c r="N40" s="43" t="s">
        <v>145</v>
      </c>
      <c r="O40" s="43" t="s">
        <v>145</v>
      </c>
      <c r="P40" s="43" t="s">
        <v>145</v>
      </c>
      <c r="Q40" s="43" t="s">
        <v>146</v>
      </c>
      <c r="R40" s="291" t="s">
        <v>146</v>
      </c>
      <c r="T40" s="7"/>
      <c r="U40" s="7"/>
      <c r="V40" s="7"/>
      <c r="W40" s="7"/>
      <c r="X40" s="7"/>
      <c r="Y40" s="7"/>
      <c r="Z40" s="7"/>
      <c r="AA40" s="7"/>
      <c r="AB40" s="7"/>
      <c r="AC40" s="7"/>
    </row>
    <row r="41" spans="1:29" ht="30">
      <c r="A41" s="293" t="str">
        <f>1!A43</f>
        <v>1.1.11</v>
      </c>
      <c r="B41" s="153" t="str">
        <f>1!B43</f>
        <v>Реконструкция ВЛ-0,4 кВ в СИП по ул.Бахановича, 118-128,Ф-"Развальская-Кутузова",г.Железноводск, L=0,12 км</v>
      </c>
      <c r="C41" s="100" t="str">
        <f>1!C43</f>
        <v>G_Gelezno_024</v>
      </c>
      <c r="D41" s="95" t="s">
        <v>142</v>
      </c>
      <c r="E41" s="95" t="s">
        <v>143</v>
      </c>
      <c r="F41" s="43" t="s">
        <v>625</v>
      </c>
      <c r="G41" s="95" t="s">
        <v>626</v>
      </c>
      <c r="H41" s="43" t="s">
        <v>145</v>
      </c>
      <c r="I41" s="43" t="s">
        <v>145</v>
      </c>
      <c r="J41" s="43" t="s">
        <v>145</v>
      </c>
      <c r="K41" s="43" t="s">
        <v>145</v>
      </c>
      <c r="L41" s="43" t="s">
        <v>145</v>
      </c>
      <c r="M41" s="43" t="s">
        <v>144</v>
      </c>
      <c r="N41" s="43" t="s">
        <v>145</v>
      </c>
      <c r="O41" s="43" t="s">
        <v>145</v>
      </c>
      <c r="P41" s="43" t="s">
        <v>145</v>
      </c>
      <c r="Q41" s="43" t="s">
        <v>146</v>
      </c>
      <c r="R41" s="291" t="s">
        <v>146</v>
      </c>
      <c r="T41" s="7"/>
      <c r="U41" s="7"/>
      <c r="V41" s="7"/>
      <c r="W41" s="7"/>
      <c r="X41" s="7"/>
      <c r="Y41" s="7"/>
      <c r="Z41" s="7"/>
      <c r="AA41" s="7"/>
      <c r="AB41" s="7"/>
      <c r="AC41" s="7"/>
    </row>
    <row r="42" spans="1:29" ht="30">
      <c r="A42" s="293" t="str">
        <f>1!A44</f>
        <v>1.1.12</v>
      </c>
      <c r="B42" s="153" t="str">
        <f>1!B44</f>
        <v>Реконструкция ВЛ-0,4 кВ в СИП от ТП-172 по ул Мира, п.Иноземцево, L=0,5 км</v>
      </c>
      <c r="C42" s="100" t="str">
        <f>1!C44</f>
        <v>G_Gelezno_025</v>
      </c>
      <c r="D42" s="95" t="s">
        <v>142</v>
      </c>
      <c r="E42" s="95" t="s">
        <v>143</v>
      </c>
      <c r="F42" s="43" t="s">
        <v>625</v>
      </c>
      <c r="G42" s="95" t="s">
        <v>626</v>
      </c>
      <c r="H42" s="43" t="s">
        <v>145</v>
      </c>
      <c r="I42" s="43" t="s">
        <v>145</v>
      </c>
      <c r="J42" s="43" t="s">
        <v>145</v>
      </c>
      <c r="K42" s="43" t="s">
        <v>145</v>
      </c>
      <c r="L42" s="43" t="s">
        <v>145</v>
      </c>
      <c r="M42" s="43" t="s">
        <v>144</v>
      </c>
      <c r="N42" s="43" t="s">
        <v>145</v>
      </c>
      <c r="O42" s="43" t="s">
        <v>145</v>
      </c>
      <c r="P42" s="43" t="s">
        <v>145</v>
      </c>
      <c r="Q42" s="43" t="s">
        <v>146</v>
      </c>
      <c r="R42" s="291" t="s">
        <v>146</v>
      </c>
      <c r="T42" s="7"/>
      <c r="U42" s="7"/>
      <c r="V42" s="7"/>
      <c r="W42" s="7"/>
      <c r="X42" s="7"/>
      <c r="Y42" s="7"/>
      <c r="Z42" s="7"/>
      <c r="AA42" s="7"/>
      <c r="AB42" s="7"/>
      <c r="AC42" s="7"/>
    </row>
    <row r="43" spans="1:29" ht="30">
      <c r="A43" s="293" t="str">
        <f>1!A45</f>
        <v>1.1.13</v>
      </c>
      <c r="B43" s="153" t="str">
        <f>1!B45</f>
        <v>Реконструкция ВЛ-0,4 кВ в СИП от ТП-176 по ул Мира, п.Иноземцево, L=0,8 км</v>
      </c>
      <c r="C43" s="100" t="str">
        <f>1!C45</f>
        <v>G_Gelezno_026</v>
      </c>
      <c r="D43" s="95" t="s">
        <v>142</v>
      </c>
      <c r="E43" s="95" t="s">
        <v>143</v>
      </c>
      <c r="F43" s="43" t="s">
        <v>625</v>
      </c>
      <c r="G43" s="95" t="s">
        <v>626</v>
      </c>
      <c r="H43" s="43" t="s">
        <v>145</v>
      </c>
      <c r="I43" s="43" t="s">
        <v>145</v>
      </c>
      <c r="J43" s="43" t="s">
        <v>145</v>
      </c>
      <c r="K43" s="43" t="s">
        <v>145</v>
      </c>
      <c r="L43" s="43" t="s">
        <v>145</v>
      </c>
      <c r="M43" s="43" t="s">
        <v>144</v>
      </c>
      <c r="N43" s="43" t="s">
        <v>145</v>
      </c>
      <c r="O43" s="43" t="s">
        <v>145</v>
      </c>
      <c r="P43" s="43" t="s">
        <v>145</v>
      </c>
      <c r="Q43" s="43" t="s">
        <v>146</v>
      </c>
      <c r="R43" s="291" t="s">
        <v>146</v>
      </c>
      <c r="T43" s="7"/>
      <c r="U43" s="7"/>
      <c r="V43" s="7"/>
      <c r="W43" s="7"/>
      <c r="X43" s="7"/>
      <c r="Y43" s="7"/>
      <c r="Z43" s="7"/>
      <c r="AA43" s="7"/>
      <c r="AB43" s="7"/>
      <c r="AC43" s="7"/>
    </row>
    <row r="44" spans="1:29" ht="30">
      <c r="A44" s="293" t="str">
        <f>1!A46</f>
        <v>1.1.14</v>
      </c>
      <c r="B44" s="153" t="str">
        <f>1!B46</f>
        <v>Реконструкция ВЛ-0,4 кВ в СИП по ул.Шоссейная, п.Иноземцево, L=0,5 км</v>
      </c>
      <c r="C44" s="100" t="str">
        <f>1!C46</f>
        <v>G_Gelezno_027</v>
      </c>
      <c r="D44" s="95" t="s">
        <v>142</v>
      </c>
      <c r="E44" s="95" t="s">
        <v>143</v>
      </c>
      <c r="F44" s="43" t="s">
        <v>625</v>
      </c>
      <c r="G44" s="95" t="s">
        <v>626</v>
      </c>
      <c r="H44" s="43" t="s">
        <v>145</v>
      </c>
      <c r="I44" s="43" t="s">
        <v>145</v>
      </c>
      <c r="J44" s="43" t="s">
        <v>145</v>
      </c>
      <c r="K44" s="43" t="s">
        <v>145</v>
      </c>
      <c r="L44" s="43" t="s">
        <v>145</v>
      </c>
      <c r="M44" s="43" t="s">
        <v>144</v>
      </c>
      <c r="N44" s="43" t="s">
        <v>145</v>
      </c>
      <c r="O44" s="43" t="s">
        <v>145</v>
      </c>
      <c r="P44" s="43" t="s">
        <v>145</v>
      </c>
      <c r="Q44" s="43" t="s">
        <v>146</v>
      </c>
      <c r="R44" s="291" t="s">
        <v>146</v>
      </c>
      <c r="T44" s="7"/>
      <c r="U44" s="7"/>
      <c r="V44" s="7"/>
      <c r="W44" s="7"/>
      <c r="X44" s="7"/>
      <c r="Y44" s="7"/>
      <c r="Z44" s="7"/>
      <c r="AA44" s="7"/>
      <c r="AB44" s="7"/>
      <c r="AC44" s="7"/>
    </row>
    <row r="45" spans="1:29" ht="30">
      <c r="A45" s="293" t="str">
        <f>1!A47</f>
        <v>1.1.15</v>
      </c>
      <c r="B45" s="153" t="str">
        <f>1!B47</f>
        <v>Реконструкция ВЛ-0,4 кВ в СИП от ТП-186 по ул Бештаугорская (верх), г.Железноводск, L=0,73км</v>
      </c>
      <c r="C45" s="100" t="str">
        <f>1!C47</f>
        <v>G_Gelezno_028</v>
      </c>
      <c r="D45" s="95" t="s">
        <v>142</v>
      </c>
      <c r="E45" s="95" t="s">
        <v>143</v>
      </c>
      <c r="F45" s="43" t="s">
        <v>625</v>
      </c>
      <c r="G45" s="95" t="s">
        <v>626</v>
      </c>
      <c r="H45" s="43" t="s">
        <v>145</v>
      </c>
      <c r="I45" s="43" t="s">
        <v>145</v>
      </c>
      <c r="J45" s="43" t="s">
        <v>145</v>
      </c>
      <c r="K45" s="43" t="s">
        <v>145</v>
      </c>
      <c r="L45" s="43" t="s">
        <v>145</v>
      </c>
      <c r="M45" s="43" t="s">
        <v>144</v>
      </c>
      <c r="N45" s="43" t="s">
        <v>145</v>
      </c>
      <c r="O45" s="43" t="s">
        <v>145</v>
      </c>
      <c r="P45" s="43" t="s">
        <v>145</v>
      </c>
      <c r="Q45" s="43" t="s">
        <v>146</v>
      </c>
      <c r="R45" s="291" t="s">
        <v>146</v>
      </c>
      <c r="T45" s="7"/>
      <c r="U45" s="7"/>
      <c r="V45" s="7"/>
      <c r="W45" s="7"/>
      <c r="X45" s="7"/>
      <c r="Y45" s="7"/>
      <c r="Z45" s="7"/>
      <c r="AA45" s="7"/>
      <c r="AB45" s="7"/>
      <c r="AC45" s="7"/>
    </row>
    <row r="46" spans="1:29" ht="30">
      <c r="A46" s="293" t="str">
        <f>1!A48</f>
        <v>1.1.16</v>
      </c>
      <c r="B46" s="153" t="str">
        <f>1!B48</f>
        <v>Реконструкция ВЛ-0,4 кВ в СИП от ТП-186 по ул Бештаугорская (низ), г.Железноводск, L=0,77 км</v>
      </c>
      <c r="C46" s="100" t="str">
        <f>1!C48</f>
        <v>G_Gelezno_029</v>
      </c>
      <c r="D46" s="95" t="s">
        <v>142</v>
      </c>
      <c r="E46" s="95" t="s">
        <v>143</v>
      </c>
      <c r="F46" s="43" t="s">
        <v>625</v>
      </c>
      <c r="G46" s="95" t="s">
        <v>626</v>
      </c>
      <c r="H46" s="43" t="s">
        <v>145</v>
      </c>
      <c r="I46" s="43" t="s">
        <v>145</v>
      </c>
      <c r="J46" s="43" t="s">
        <v>145</v>
      </c>
      <c r="K46" s="43" t="s">
        <v>145</v>
      </c>
      <c r="L46" s="43" t="s">
        <v>145</v>
      </c>
      <c r="M46" s="43" t="s">
        <v>144</v>
      </c>
      <c r="N46" s="43" t="s">
        <v>145</v>
      </c>
      <c r="O46" s="43" t="s">
        <v>145</v>
      </c>
      <c r="P46" s="43" t="s">
        <v>145</v>
      </c>
      <c r="Q46" s="43" t="s">
        <v>146</v>
      </c>
      <c r="R46" s="291" t="s">
        <v>146</v>
      </c>
      <c r="T46" s="7"/>
      <c r="U46" s="7"/>
      <c r="V46" s="7"/>
      <c r="W46" s="7"/>
      <c r="X46" s="7"/>
      <c r="Y46" s="7"/>
      <c r="Z46" s="7"/>
      <c r="AA46" s="7"/>
      <c r="AB46" s="7"/>
      <c r="AC46" s="7"/>
    </row>
    <row r="47" spans="1:29" ht="30">
      <c r="A47" s="293" t="str">
        <f>1!A49</f>
        <v>1.1.17</v>
      </c>
      <c r="B47" s="153" t="str">
        <f>1!B49</f>
        <v>Реконструкция ВЛ-0,4 кВ в СИП от ТП-193 по ул Колхозная, п.Иноземцево, L=0,8 км</v>
      </c>
      <c r="C47" s="100" t="str">
        <f>1!C49</f>
        <v>G_Gelezno_030</v>
      </c>
      <c r="D47" s="95" t="s">
        <v>142</v>
      </c>
      <c r="E47" s="95" t="s">
        <v>143</v>
      </c>
      <c r="F47" s="43" t="s">
        <v>625</v>
      </c>
      <c r="G47" s="95" t="s">
        <v>626</v>
      </c>
      <c r="H47" s="43" t="s">
        <v>145</v>
      </c>
      <c r="I47" s="43" t="s">
        <v>145</v>
      </c>
      <c r="J47" s="43" t="s">
        <v>145</v>
      </c>
      <c r="K47" s="43" t="s">
        <v>145</v>
      </c>
      <c r="L47" s="43" t="s">
        <v>145</v>
      </c>
      <c r="M47" s="43" t="s">
        <v>144</v>
      </c>
      <c r="N47" s="43" t="s">
        <v>145</v>
      </c>
      <c r="O47" s="43" t="s">
        <v>145</v>
      </c>
      <c r="P47" s="43" t="s">
        <v>145</v>
      </c>
      <c r="Q47" s="43" t="s">
        <v>146</v>
      </c>
      <c r="R47" s="291" t="s">
        <v>146</v>
      </c>
      <c r="T47" s="7"/>
      <c r="U47" s="7"/>
      <c r="V47" s="7"/>
      <c r="W47" s="7"/>
      <c r="X47" s="7"/>
      <c r="Y47" s="7"/>
      <c r="Z47" s="7"/>
      <c r="AA47" s="7"/>
      <c r="AB47" s="7"/>
      <c r="AC47" s="7"/>
    </row>
    <row r="48" spans="1:29" ht="30">
      <c r="A48" s="293" t="str">
        <f>1!A50</f>
        <v>1.1.18</v>
      </c>
      <c r="B48" s="153" t="str">
        <f>1!B50</f>
        <v>Реконструкция ВЛ-0,4 кВ в СИП от ТП-184 по ул Колхозная-Гагарина, п.Иноземцево, L=0,4 км</v>
      </c>
      <c r="C48" s="100" t="str">
        <f>1!C50</f>
        <v>G_Gelezno_031</v>
      </c>
      <c r="D48" s="95" t="s">
        <v>142</v>
      </c>
      <c r="E48" s="95" t="s">
        <v>143</v>
      </c>
      <c r="F48" s="43" t="s">
        <v>625</v>
      </c>
      <c r="G48" s="95" t="s">
        <v>626</v>
      </c>
      <c r="H48" s="43" t="s">
        <v>145</v>
      </c>
      <c r="I48" s="43" t="s">
        <v>145</v>
      </c>
      <c r="J48" s="43" t="s">
        <v>145</v>
      </c>
      <c r="K48" s="43" t="s">
        <v>145</v>
      </c>
      <c r="L48" s="43" t="s">
        <v>145</v>
      </c>
      <c r="M48" s="43" t="s">
        <v>144</v>
      </c>
      <c r="N48" s="43" t="s">
        <v>145</v>
      </c>
      <c r="O48" s="43" t="s">
        <v>145</v>
      </c>
      <c r="P48" s="43" t="s">
        <v>145</v>
      </c>
      <c r="Q48" s="43" t="s">
        <v>146</v>
      </c>
      <c r="R48" s="291" t="s">
        <v>146</v>
      </c>
      <c r="T48" s="7"/>
      <c r="U48" s="7"/>
      <c r="V48" s="7"/>
      <c r="W48" s="7"/>
      <c r="X48" s="7"/>
      <c r="Y48" s="7"/>
      <c r="Z48" s="7"/>
      <c r="AA48" s="7"/>
      <c r="AB48" s="7"/>
      <c r="AC48" s="7"/>
    </row>
    <row r="49" spans="1:29" ht="30">
      <c r="A49" s="293" t="str">
        <f>1!A51</f>
        <v>1.1.19</v>
      </c>
      <c r="B49" s="153" t="str">
        <f>1!B51</f>
        <v>Реконструкция ВЛ-0,4 кВ в СИП по ул Колхозная (низ), п.Иноземцево, L=1,07 км</v>
      </c>
      <c r="C49" s="100" t="str">
        <f>1!C51</f>
        <v>G_Gelezno_032</v>
      </c>
      <c r="D49" s="95" t="s">
        <v>142</v>
      </c>
      <c r="E49" s="95" t="s">
        <v>143</v>
      </c>
      <c r="F49" s="43" t="s">
        <v>625</v>
      </c>
      <c r="G49" s="95" t="s">
        <v>626</v>
      </c>
      <c r="H49" s="43" t="s">
        <v>145</v>
      </c>
      <c r="I49" s="43" t="s">
        <v>145</v>
      </c>
      <c r="J49" s="43" t="s">
        <v>145</v>
      </c>
      <c r="K49" s="43" t="s">
        <v>145</v>
      </c>
      <c r="L49" s="43" t="s">
        <v>145</v>
      </c>
      <c r="M49" s="43" t="s">
        <v>144</v>
      </c>
      <c r="N49" s="43" t="s">
        <v>145</v>
      </c>
      <c r="O49" s="43" t="s">
        <v>145</v>
      </c>
      <c r="P49" s="43" t="s">
        <v>145</v>
      </c>
      <c r="Q49" s="43" t="s">
        <v>146</v>
      </c>
      <c r="R49" s="291" t="s">
        <v>146</v>
      </c>
      <c r="T49" s="7"/>
      <c r="U49" s="7"/>
      <c r="V49" s="7"/>
      <c r="W49" s="7"/>
      <c r="X49" s="7"/>
      <c r="Y49" s="7"/>
      <c r="Z49" s="7"/>
      <c r="AA49" s="7"/>
      <c r="AB49" s="7"/>
      <c r="AC49" s="7"/>
    </row>
    <row r="50" spans="1:29" ht="30">
      <c r="A50" s="293" t="str">
        <f>1!A52</f>
        <v>1.1.20</v>
      </c>
      <c r="B50" s="153" t="str">
        <f>1!B52</f>
        <v>Реконструкция ВЛ-0,4 кВ в СИП по ул Колхозная (Ф-"Детский сад"), п.Иноземцево, L=0,2 км</v>
      </c>
      <c r="C50" s="100" t="str">
        <f>1!C52</f>
        <v>G_Gelezno_033</v>
      </c>
      <c r="D50" s="95" t="s">
        <v>142</v>
      </c>
      <c r="E50" s="95" t="s">
        <v>143</v>
      </c>
      <c r="F50" s="43" t="s">
        <v>625</v>
      </c>
      <c r="G50" s="95" t="s">
        <v>626</v>
      </c>
      <c r="H50" s="43" t="s">
        <v>145</v>
      </c>
      <c r="I50" s="43" t="s">
        <v>145</v>
      </c>
      <c r="J50" s="43" t="s">
        <v>145</v>
      </c>
      <c r="K50" s="43" t="s">
        <v>145</v>
      </c>
      <c r="L50" s="43" t="s">
        <v>145</v>
      </c>
      <c r="M50" s="43" t="s">
        <v>144</v>
      </c>
      <c r="N50" s="43" t="s">
        <v>145</v>
      </c>
      <c r="O50" s="43" t="s">
        <v>145</v>
      </c>
      <c r="P50" s="43" t="s">
        <v>145</v>
      </c>
      <c r="Q50" s="43" t="s">
        <v>146</v>
      </c>
      <c r="R50" s="291" t="s">
        <v>146</v>
      </c>
      <c r="T50" s="7"/>
      <c r="U50" s="7"/>
      <c r="V50" s="7"/>
      <c r="W50" s="7"/>
      <c r="X50" s="7"/>
      <c r="Y50" s="7"/>
      <c r="Z50" s="7"/>
      <c r="AA50" s="7"/>
      <c r="AB50" s="7"/>
      <c r="AC50" s="7"/>
    </row>
    <row r="51" spans="1:29" ht="30">
      <c r="A51" s="293" t="str">
        <f>1!A53</f>
        <v>1.1.21</v>
      </c>
      <c r="B51" s="153" t="str">
        <f>1!B53</f>
        <v>Реконструкция ВЛ-0,4 кВ в СИП по ул Первомайская (Гагарина+Старошоссейная), п.Иноземцево, L=1,87 км</v>
      </c>
      <c r="C51" s="100" t="str">
        <f>1!C53</f>
        <v>G_Gelezno_034</v>
      </c>
      <c r="D51" s="95" t="s">
        <v>142</v>
      </c>
      <c r="E51" s="95" t="s">
        <v>143</v>
      </c>
      <c r="F51" s="43" t="s">
        <v>625</v>
      </c>
      <c r="G51" s="95" t="s">
        <v>626</v>
      </c>
      <c r="H51" s="43" t="s">
        <v>145</v>
      </c>
      <c r="I51" s="43" t="s">
        <v>145</v>
      </c>
      <c r="J51" s="43" t="s">
        <v>145</v>
      </c>
      <c r="K51" s="43" t="s">
        <v>145</v>
      </c>
      <c r="L51" s="43" t="s">
        <v>145</v>
      </c>
      <c r="M51" s="43" t="s">
        <v>144</v>
      </c>
      <c r="N51" s="43" t="s">
        <v>145</v>
      </c>
      <c r="O51" s="43" t="s">
        <v>145</v>
      </c>
      <c r="P51" s="43" t="s">
        <v>145</v>
      </c>
      <c r="Q51" s="43" t="s">
        <v>146</v>
      </c>
      <c r="R51" s="291" t="s">
        <v>146</v>
      </c>
      <c r="T51" s="7"/>
      <c r="U51" s="7"/>
      <c r="V51" s="7"/>
      <c r="W51" s="7"/>
      <c r="X51" s="7"/>
      <c r="Y51" s="7"/>
      <c r="Z51" s="7"/>
      <c r="AA51" s="7"/>
      <c r="AB51" s="7"/>
      <c r="AC51" s="7"/>
    </row>
    <row r="52" spans="1:29" ht="30">
      <c r="A52" s="293" t="str">
        <f>1!A54</f>
        <v>1.1.22</v>
      </c>
      <c r="B52" s="153" t="str">
        <f>1!B54</f>
        <v>Реконструкция ВЛ-0,4 кВ в СИП по ул Колхозная до ДК "Машук", п.Иноземцево, L=0,4 км</v>
      </c>
      <c r="C52" s="100" t="str">
        <f>1!C54</f>
        <v>G_Gelezno_035</v>
      </c>
      <c r="D52" s="95" t="s">
        <v>142</v>
      </c>
      <c r="E52" s="95" t="s">
        <v>143</v>
      </c>
      <c r="F52" s="43" t="s">
        <v>625</v>
      </c>
      <c r="G52" s="95" t="s">
        <v>626</v>
      </c>
      <c r="H52" s="43" t="s">
        <v>145</v>
      </c>
      <c r="I52" s="43" t="s">
        <v>145</v>
      </c>
      <c r="J52" s="43" t="s">
        <v>145</v>
      </c>
      <c r="K52" s="43" t="s">
        <v>145</v>
      </c>
      <c r="L52" s="43" t="s">
        <v>145</v>
      </c>
      <c r="M52" s="43" t="s">
        <v>144</v>
      </c>
      <c r="N52" s="43" t="s">
        <v>145</v>
      </c>
      <c r="O52" s="43" t="s">
        <v>145</v>
      </c>
      <c r="P52" s="43" t="s">
        <v>145</v>
      </c>
      <c r="Q52" s="43" t="s">
        <v>146</v>
      </c>
      <c r="R52" s="291" t="s">
        <v>146</v>
      </c>
      <c r="T52" s="7"/>
      <c r="U52" s="7"/>
      <c r="V52" s="7"/>
      <c r="W52" s="7"/>
      <c r="X52" s="7"/>
      <c r="Y52" s="7"/>
      <c r="Z52" s="7"/>
      <c r="AA52" s="7"/>
      <c r="AB52" s="7"/>
      <c r="AC52" s="7"/>
    </row>
    <row r="53" spans="1:29" ht="30">
      <c r="A53" s="293" t="str">
        <f>1!A55</f>
        <v>1.1.23</v>
      </c>
      <c r="B53" s="153" t="str">
        <f>1!B55</f>
        <v>Реконструкция ВЛ-0,4 кВ в СИП по ул.Дачная, п.Иноземцево, L=0,3 км</v>
      </c>
      <c r="C53" s="100" t="str">
        <f>1!C55</f>
        <v>G_Gelezno_036</v>
      </c>
      <c r="D53" s="95" t="s">
        <v>142</v>
      </c>
      <c r="E53" s="95" t="s">
        <v>143</v>
      </c>
      <c r="F53" s="43" t="s">
        <v>625</v>
      </c>
      <c r="G53" s="95" t="s">
        <v>626</v>
      </c>
      <c r="H53" s="43" t="s">
        <v>145</v>
      </c>
      <c r="I53" s="43" t="s">
        <v>145</v>
      </c>
      <c r="J53" s="43" t="s">
        <v>145</v>
      </c>
      <c r="K53" s="43" t="s">
        <v>145</v>
      </c>
      <c r="L53" s="43" t="s">
        <v>145</v>
      </c>
      <c r="M53" s="43" t="s">
        <v>144</v>
      </c>
      <c r="N53" s="43" t="s">
        <v>145</v>
      </c>
      <c r="O53" s="43" t="s">
        <v>145</v>
      </c>
      <c r="P53" s="43" t="s">
        <v>145</v>
      </c>
      <c r="Q53" s="43" t="s">
        <v>146</v>
      </c>
      <c r="R53" s="291" t="s">
        <v>146</v>
      </c>
      <c r="T53" s="7"/>
      <c r="U53" s="7"/>
      <c r="V53" s="7"/>
      <c r="W53" s="7"/>
      <c r="X53" s="7"/>
      <c r="Y53" s="7"/>
      <c r="Z53" s="7"/>
      <c r="AA53" s="7"/>
      <c r="AB53" s="7"/>
      <c r="AC53" s="7"/>
    </row>
    <row r="54" spans="1:29" ht="30">
      <c r="A54" s="293" t="str">
        <f>1!A56</f>
        <v>1.1.24</v>
      </c>
      <c r="B54" s="153" t="str">
        <f>1!B56</f>
        <v>Реконструкция ВЛ-0,4 кВ в СИП по ул.Садовая, п.Иноземцево, L=0,3 км</v>
      </c>
      <c r="C54" s="100" t="str">
        <f>1!C56</f>
        <v>G_Gelezno_037</v>
      </c>
      <c r="D54" s="95" t="s">
        <v>142</v>
      </c>
      <c r="E54" s="95" t="s">
        <v>143</v>
      </c>
      <c r="F54" s="43" t="s">
        <v>625</v>
      </c>
      <c r="G54" s="95" t="s">
        <v>626</v>
      </c>
      <c r="H54" s="43" t="s">
        <v>145</v>
      </c>
      <c r="I54" s="43" t="s">
        <v>145</v>
      </c>
      <c r="J54" s="43" t="s">
        <v>145</v>
      </c>
      <c r="K54" s="43" t="s">
        <v>145</v>
      </c>
      <c r="L54" s="43" t="s">
        <v>145</v>
      </c>
      <c r="M54" s="43" t="s">
        <v>144</v>
      </c>
      <c r="N54" s="43" t="s">
        <v>145</v>
      </c>
      <c r="O54" s="43" t="s">
        <v>145</v>
      </c>
      <c r="P54" s="43" t="s">
        <v>145</v>
      </c>
      <c r="Q54" s="43" t="s">
        <v>146</v>
      </c>
      <c r="R54" s="291" t="s">
        <v>146</v>
      </c>
      <c r="T54" s="7"/>
      <c r="U54" s="7"/>
      <c r="V54" s="7"/>
      <c r="W54" s="7"/>
      <c r="X54" s="7"/>
      <c r="Y54" s="7"/>
      <c r="Z54" s="7"/>
      <c r="AA54" s="7"/>
      <c r="AB54" s="7"/>
      <c r="AC54" s="7"/>
    </row>
    <row r="55" spans="1:29" ht="30">
      <c r="A55" s="293" t="str">
        <f>1!A57</f>
        <v>1.1.25</v>
      </c>
      <c r="B55" s="453" t="str">
        <f>1!B57</f>
        <v>Реконструкция сетевого комплекса ВЛ</v>
      </c>
      <c r="C55" s="454" t="str">
        <f>1!C57</f>
        <v>G_Gelezno_038</v>
      </c>
      <c r="D55" s="95" t="s">
        <v>142</v>
      </c>
      <c r="E55" s="95" t="s">
        <v>143</v>
      </c>
      <c r="F55" s="43" t="s">
        <v>625</v>
      </c>
      <c r="G55" s="95" t="s">
        <v>626</v>
      </c>
      <c r="H55" s="43" t="s">
        <v>145</v>
      </c>
      <c r="I55" s="43" t="s">
        <v>145</v>
      </c>
      <c r="J55" s="43" t="s">
        <v>145</v>
      </c>
      <c r="K55" s="43" t="s">
        <v>145</v>
      </c>
      <c r="L55" s="43" t="s">
        <v>145</v>
      </c>
      <c r="M55" s="43" t="s">
        <v>144</v>
      </c>
      <c r="N55" s="43" t="s">
        <v>145</v>
      </c>
      <c r="O55" s="43" t="s">
        <v>145</v>
      </c>
      <c r="P55" s="43" t="s">
        <v>145</v>
      </c>
      <c r="Q55" s="43" t="s">
        <v>146</v>
      </c>
      <c r="R55" s="291" t="s">
        <v>146</v>
      </c>
      <c r="T55" s="7"/>
      <c r="U55" s="7"/>
      <c r="V55" s="7"/>
      <c r="W55" s="7"/>
      <c r="X55" s="7"/>
      <c r="Y55" s="7"/>
      <c r="Z55" s="7"/>
      <c r="AA55" s="7"/>
      <c r="AB55" s="7"/>
      <c r="AC55" s="7"/>
    </row>
    <row r="56" spans="1:29" ht="15">
      <c r="A56" s="293"/>
      <c r="B56" s="153"/>
      <c r="C56" s="100"/>
      <c r="D56" s="95"/>
      <c r="E56" s="95"/>
      <c r="F56" s="43"/>
      <c r="G56" s="43"/>
      <c r="H56" s="43"/>
      <c r="I56" s="43"/>
      <c r="J56" s="43"/>
      <c r="K56" s="43"/>
      <c r="L56" s="43"/>
      <c r="M56" s="43"/>
      <c r="N56" s="43"/>
      <c r="O56" s="43"/>
      <c r="P56" s="43"/>
      <c r="Q56" s="43"/>
      <c r="R56" s="291"/>
      <c r="T56" s="7"/>
      <c r="U56" s="7"/>
      <c r="V56" s="7"/>
      <c r="W56" s="7"/>
      <c r="X56" s="7"/>
      <c r="Y56" s="7"/>
      <c r="Z56" s="7"/>
      <c r="AA56" s="7"/>
      <c r="AB56" s="7"/>
      <c r="AC56" s="7"/>
    </row>
    <row r="57" spans="1:19" s="158" customFormat="1" ht="14.25">
      <c r="A57" s="294" t="str">
        <f>1!A59</f>
        <v>1.2</v>
      </c>
      <c r="B57" s="155" t="str">
        <f>1!B59</f>
        <v>Реконструкция трансформаторных и иных подстанций, всего, в том числе:</v>
      </c>
      <c r="C57" s="154" t="str">
        <f>1!C59</f>
        <v>Г</v>
      </c>
      <c r="D57" s="502"/>
      <c r="E57" s="502"/>
      <c r="F57" s="156"/>
      <c r="G57" s="156"/>
      <c r="H57" s="156"/>
      <c r="I57" s="156"/>
      <c r="J57" s="156"/>
      <c r="K57" s="156"/>
      <c r="L57" s="156"/>
      <c r="M57" s="156"/>
      <c r="N57" s="156"/>
      <c r="O57" s="156"/>
      <c r="P57" s="156"/>
      <c r="Q57" s="156"/>
      <c r="R57" s="292"/>
      <c r="S57" s="157"/>
    </row>
    <row r="58" spans="1:29" ht="30">
      <c r="A58" s="293" t="str">
        <f>1!A60</f>
        <v>1.2.1</v>
      </c>
      <c r="B58" s="153" t="str">
        <f>1!B60</f>
        <v>Реконструкция РП-3  ( замена ячеек )</v>
      </c>
      <c r="C58" s="100" t="str">
        <f>1!C60</f>
        <v>G_Gelezno_039</v>
      </c>
      <c r="D58" s="95" t="s">
        <v>142</v>
      </c>
      <c r="E58" s="95" t="s">
        <v>143</v>
      </c>
      <c r="F58" s="43" t="s">
        <v>625</v>
      </c>
      <c r="G58" s="95" t="s">
        <v>626</v>
      </c>
      <c r="H58" s="43" t="s">
        <v>145</v>
      </c>
      <c r="I58" s="43" t="s">
        <v>145</v>
      </c>
      <c r="J58" s="43" t="s">
        <v>145</v>
      </c>
      <c r="K58" s="43" t="s">
        <v>145</v>
      </c>
      <c r="L58" s="43" t="s">
        <v>145</v>
      </c>
      <c r="M58" s="43" t="s">
        <v>144</v>
      </c>
      <c r="N58" s="43" t="s">
        <v>145</v>
      </c>
      <c r="O58" s="43" t="s">
        <v>145</v>
      </c>
      <c r="P58" s="43" t="s">
        <v>145</v>
      </c>
      <c r="Q58" s="43" t="s">
        <v>146</v>
      </c>
      <c r="R58" s="291" t="s">
        <v>146</v>
      </c>
      <c r="T58" s="7"/>
      <c r="U58" s="7"/>
      <c r="V58" s="7"/>
      <c r="W58" s="7"/>
      <c r="X58" s="7"/>
      <c r="Y58" s="7"/>
      <c r="Z58" s="7"/>
      <c r="AA58" s="7"/>
      <c r="AB58" s="7"/>
      <c r="AC58" s="7"/>
    </row>
    <row r="59" spans="1:29" ht="30">
      <c r="A59" s="293" t="str">
        <f>1!A61</f>
        <v>1.2.2</v>
      </c>
      <c r="B59" s="453" t="str">
        <f>1!B61</f>
        <v>Реконструкция сетевого комплекса ТП и КЛ</v>
      </c>
      <c r="C59" s="454" t="str">
        <f>1!C61</f>
        <v>G_Gelezno_040</v>
      </c>
      <c r="D59" s="95" t="s">
        <v>142</v>
      </c>
      <c r="E59" s="95" t="s">
        <v>143</v>
      </c>
      <c r="F59" s="43" t="s">
        <v>625</v>
      </c>
      <c r="G59" s="95" t="s">
        <v>626</v>
      </c>
      <c r="H59" s="43" t="s">
        <v>145</v>
      </c>
      <c r="I59" s="43" t="s">
        <v>145</v>
      </c>
      <c r="J59" s="43" t="s">
        <v>145</v>
      </c>
      <c r="K59" s="43" t="s">
        <v>145</v>
      </c>
      <c r="L59" s="43" t="s">
        <v>145</v>
      </c>
      <c r="M59" s="43" t="s">
        <v>144</v>
      </c>
      <c r="N59" s="43" t="s">
        <v>145</v>
      </c>
      <c r="O59" s="43" t="s">
        <v>145</v>
      </c>
      <c r="P59" s="43" t="s">
        <v>145</v>
      </c>
      <c r="Q59" s="43" t="s">
        <v>146</v>
      </c>
      <c r="R59" s="291" t="s">
        <v>146</v>
      </c>
      <c r="T59" s="7"/>
      <c r="U59" s="7"/>
      <c r="V59" s="7"/>
      <c r="W59" s="7"/>
      <c r="X59" s="7"/>
      <c r="Y59" s="7"/>
      <c r="Z59" s="7"/>
      <c r="AA59" s="7"/>
      <c r="AB59" s="7"/>
      <c r="AC59" s="7"/>
    </row>
    <row r="60" spans="1:29" ht="15">
      <c r="A60" s="293"/>
      <c r="B60" s="153"/>
      <c r="C60" s="100"/>
      <c r="D60" s="95"/>
      <c r="E60" s="95"/>
      <c r="F60" s="43"/>
      <c r="G60" s="43"/>
      <c r="H60" s="43"/>
      <c r="I60" s="43"/>
      <c r="J60" s="43"/>
      <c r="K60" s="43"/>
      <c r="L60" s="43"/>
      <c r="M60" s="43"/>
      <c r="N60" s="43"/>
      <c r="O60" s="43"/>
      <c r="P60" s="43"/>
      <c r="Q60" s="43"/>
      <c r="R60" s="291"/>
      <c r="T60" s="7"/>
      <c r="U60" s="7"/>
      <c r="V60" s="7"/>
      <c r="W60" s="7"/>
      <c r="X60" s="7"/>
      <c r="Y60" s="7"/>
      <c r="Z60" s="7"/>
      <c r="AA60" s="7"/>
      <c r="AB60" s="7"/>
      <c r="AC60" s="7"/>
    </row>
    <row r="61" spans="1:19" s="158" customFormat="1" ht="14.25">
      <c r="A61" s="294" t="str">
        <f>1!A63</f>
        <v>1.3</v>
      </c>
      <c r="B61" s="155" t="str">
        <f>1!B63</f>
        <v>Прочие инвестиционные проекты, всего, в том числе:</v>
      </c>
      <c r="C61" s="154" t="str">
        <f>1!C63</f>
        <v>Г</v>
      </c>
      <c r="D61" s="502"/>
      <c r="E61" s="502"/>
      <c r="F61" s="156"/>
      <c r="G61" s="156"/>
      <c r="H61" s="156"/>
      <c r="I61" s="156"/>
      <c r="J61" s="156"/>
      <c r="K61" s="156"/>
      <c r="L61" s="156"/>
      <c r="M61" s="156"/>
      <c r="N61" s="156"/>
      <c r="O61" s="156"/>
      <c r="P61" s="156"/>
      <c r="Q61" s="156"/>
      <c r="R61" s="292"/>
      <c r="S61" s="157"/>
    </row>
    <row r="62" spans="1:29" ht="30">
      <c r="A62" s="293" t="str">
        <f>1!A64</f>
        <v>1.3.1</v>
      </c>
      <c r="B62" s="453" t="str">
        <f>1!B64</f>
        <v>Модернизация системы АИИСКУЭ</v>
      </c>
      <c r="C62" s="454" t="str">
        <f>1!C64</f>
        <v>G_Gelezno_041</v>
      </c>
      <c r="D62" s="95" t="s">
        <v>142</v>
      </c>
      <c r="E62" s="95" t="s">
        <v>143</v>
      </c>
      <c r="F62" s="43" t="s">
        <v>625</v>
      </c>
      <c r="G62" s="95" t="s">
        <v>626</v>
      </c>
      <c r="H62" s="43" t="s">
        <v>145</v>
      </c>
      <c r="I62" s="43" t="s">
        <v>145</v>
      </c>
      <c r="J62" s="43" t="s">
        <v>145</v>
      </c>
      <c r="K62" s="43" t="s">
        <v>145</v>
      </c>
      <c r="L62" s="43" t="s">
        <v>145</v>
      </c>
      <c r="M62" s="43" t="s">
        <v>144</v>
      </c>
      <c r="N62" s="43" t="s">
        <v>145</v>
      </c>
      <c r="O62" s="43" t="s">
        <v>145</v>
      </c>
      <c r="P62" s="43" t="s">
        <v>145</v>
      </c>
      <c r="Q62" s="43" t="s">
        <v>146</v>
      </c>
      <c r="R62" s="291" t="s">
        <v>146</v>
      </c>
      <c r="T62" s="7"/>
      <c r="U62" s="7"/>
      <c r="V62" s="7"/>
      <c r="W62" s="7"/>
      <c r="X62" s="7"/>
      <c r="Y62" s="7"/>
      <c r="Z62" s="7"/>
      <c r="AA62" s="7"/>
      <c r="AB62" s="7"/>
      <c r="AC62" s="7"/>
    </row>
    <row r="63" spans="1:29" ht="30">
      <c r="A63" s="293" t="str">
        <f>1!A65</f>
        <v>1.3.2</v>
      </c>
      <c r="B63" s="453" t="str">
        <f>1!B65</f>
        <v>Строительство системы телемеханики</v>
      </c>
      <c r="C63" s="454" t="str">
        <f>1!C65</f>
        <v>G_Gelezno_042</v>
      </c>
      <c r="D63" s="95" t="s">
        <v>142</v>
      </c>
      <c r="E63" s="95" t="s">
        <v>143</v>
      </c>
      <c r="F63" s="43" t="s">
        <v>625</v>
      </c>
      <c r="G63" s="95" t="s">
        <v>626</v>
      </c>
      <c r="H63" s="43" t="s">
        <v>145</v>
      </c>
      <c r="I63" s="43" t="s">
        <v>145</v>
      </c>
      <c r="J63" s="43" t="s">
        <v>145</v>
      </c>
      <c r="K63" s="43" t="s">
        <v>145</v>
      </c>
      <c r="L63" s="43" t="s">
        <v>145</v>
      </c>
      <c r="M63" s="43" t="s">
        <v>144</v>
      </c>
      <c r="N63" s="43" t="s">
        <v>145</v>
      </c>
      <c r="O63" s="43" t="s">
        <v>145</v>
      </c>
      <c r="P63" s="43" t="s">
        <v>145</v>
      </c>
      <c r="Q63" s="43" t="s">
        <v>146</v>
      </c>
      <c r="R63" s="291" t="s">
        <v>146</v>
      </c>
      <c r="T63" s="7"/>
      <c r="U63" s="7"/>
      <c r="V63" s="7"/>
      <c r="W63" s="7"/>
      <c r="X63" s="7"/>
      <c r="Y63" s="7"/>
      <c r="Z63" s="7"/>
      <c r="AA63" s="7"/>
      <c r="AB63" s="7"/>
      <c r="AC63" s="7"/>
    </row>
    <row r="64" spans="1:29" ht="30">
      <c r="A64" s="293" t="str">
        <f>1!A66</f>
        <v>1.3.3</v>
      </c>
      <c r="B64" s="153" t="str">
        <f>1!B66</f>
        <v>Оборудование, не требующее монтажа</v>
      </c>
      <c r="C64" s="100" t="str">
        <f>1!C66</f>
        <v>G_Gelezno_043</v>
      </c>
      <c r="D64" s="95" t="s">
        <v>142</v>
      </c>
      <c r="E64" s="95" t="s">
        <v>143</v>
      </c>
      <c r="F64" s="43" t="s">
        <v>625</v>
      </c>
      <c r="G64" s="95" t="s">
        <v>626</v>
      </c>
      <c r="H64" s="43" t="s">
        <v>145</v>
      </c>
      <c r="I64" s="43" t="s">
        <v>145</v>
      </c>
      <c r="J64" s="43" t="s">
        <v>145</v>
      </c>
      <c r="K64" s="43" t="s">
        <v>145</v>
      </c>
      <c r="L64" s="43" t="s">
        <v>145</v>
      </c>
      <c r="M64" s="43" t="s">
        <v>144</v>
      </c>
      <c r="N64" s="43" t="s">
        <v>145</v>
      </c>
      <c r="O64" s="43" t="s">
        <v>145</v>
      </c>
      <c r="P64" s="43" t="s">
        <v>145</v>
      </c>
      <c r="Q64" s="43" t="s">
        <v>146</v>
      </c>
      <c r="R64" s="291" t="s">
        <v>146</v>
      </c>
      <c r="T64" s="7"/>
      <c r="U64" s="7"/>
      <c r="V64" s="7"/>
      <c r="W64" s="7"/>
      <c r="X64" s="7"/>
      <c r="Y64" s="7"/>
      <c r="Z64" s="7"/>
      <c r="AA64" s="7"/>
      <c r="AB64" s="7"/>
      <c r="AC64" s="7"/>
    </row>
    <row r="65" spans="1:29" ht="15">
      <c r="A65" s="293"/>
      <c r="B65" s="153"/>
      <c r="C65" s="100"/>
      <c r="D65" s="43"/>
      <c r="E65" s="43"/>
      <c r="F65" s="43"/>
      <c r="G65" s="43"/>
      <c r="H65" s="43"/>
      <c r="I65" s="43"/>
      <c r="J65" s="43"/>
      <c r="K65" s="43"/>
      <c r="L65" s="43"/>
      <c r="M65" s="43"/>
      <c r="N65" s="43"/>
      <c r="O65" s="43"/>
      <c r="P65" s="43"/>
      <c r="Q65" s="43"/>
      <c r="R65" s="291"/>
      <c r="T65" s="7"/>
      <c r="U65" s="7"/>
      <c r="V65" s="7"/>
      <c r="W65" s="7"/>
      <c r="X65" s="7"/>
      <c r="Y65" s="7"/>
      <c r="Z65" s="7"/>
      <c r="AA65" s="7"/>
      <c r="AB65" s="7"/>
      <c r="AC65" s="7"/>
    </row>
    <row r="66" spans="1:19" s="158" customFormat="1" ht="14.25">
      <c r="A66" s="294" t="str">
        <f>1!A68</f>
        <v>1.4</v>
      </c>
      <c r="B66" s="155" t="str">
        <f>1!B68</f>
        <v>Прочее новое строительство объектов электросетевого хозяйства, всего, в том числе:</v>
      </c>
      <c r="C66" s="154" t="str">
        <f>1!C68</f>
        <v>Г</v>
      </c>
      <c r="D66" s="156"/>
      <c r="E66" s="156"/>
      <c r="F66" s="156"/>
      <c r="G66" s="156"/>
      <c r="H66" s="156"/>
      <c r="I66" s="156"/>
      <c r="J66" s="156"/>
      <c r="K66" s="156"/>
      <c r="L66" s="156"/>
      <c r="M66" s="156"/>
      <c r="N66" s="156"/>
      <c r="O66" s="156"/>
      <c r="P66" s="156"/>
      <c r="Q66" s="156"/>
      <c r="R66" s="292"/>
      <c r="S66" s="157"/>
    </row>
    <row r="67" spans="1:29" ht="10.5" customHeight="1" thickBot="1">
      <c r="A67" s="295"/>
      <c r="B67" s="296"/>
      <c r="C67" s="297"/>
      <c r="D67" s="298"/>
      <c r="E67" s="298"/>
      <c r="F67" s="298"/>
      <c r="G67" s="299"/>
      <c r="H67" s="298"/>
      <c r="I67" s="298"/>
      <c r="J67" s="298"/>
      <c r="K67" s="298"/>
      <c r="L67" s="298"/>
      <c r="M67" s="298"/>
      <c r="N67" s="298"/>
      <c r="O67" s="298"/>
      <c r="P67" s="298"/>
      <c r="Q67" s="298"/>
      <c r="R67" s="300"/>
      <c r="T67" s="7"/>
      <c r="U67" s="7"/>
      <c r="V67" s="7"/>
      <c r="W67" s="7"/>
      <c r="X67" s="7"/>
      <c r="Y67" s="7"/>
      <c r="Z67" s="7"/>
      <c r="AA67" s="7"/>
      <c r="AB67" s="7"/>
      <c r="AC67" s="7"/>
    </row>
    <row r="68" spans="1:29" ht="15">
      <c r="A68" s="285"/>
      <c r="B68" s="286"/>
      <c r="C68" s="285"/>
      <c r="D68" s="287"/>
      <c r="E68" s="287"/>
      <c r="F68" s="287"/>
      <c r="G68" s="288"/>
      <c r="H68" s="287"/>
      <c r="I68" s="287"/>
      <c r="J68" s="287"/>
      <c r="K68" s="287"/>
      <c r="L68" s="287"/>
      <c r="M68" s="287"/>
      <c r="N68" s="287"/>
      <c r="O68" s="287"/>
      <c r="P68" s="287"/>
      <c r="Q68" s="287"/>
      <c r="R68" s="287"/>
      <c r="T68" s="7"/>
      <c r="U68" s="7"/>
      <c r="V68" s="7"/>
      <c r="W68" s="7"/>
      <c r="X68" s="7"/>
      <c r="Y68" s="7"/>
      <c r="Z68" s="7"/>
      <c r="AA68" s="7"/>
      <c r="AB68" s="7"/>
      <c r="AC68" s="7"/>
    </row>
    <row r="69" spans="1:29" ht="15">
      <c r="A69" s="285"/>
      <c r="B69" s="286"/>
      <c r="C69" s="285"/>
      <c r="D69" s="287"/>
      <c r="E69" s="287"/>
      <c r="F69" s="287"/>
      <c r="G69" s="288"/>
      <c r="H69" s="287"/>
      <c r="I69" s="287"/>
      <c r="J69" s="287"/>
      <c r="K69" s="287"/>
      <c r="L69" s="287"/>
      <c r="M69" s="287"/>
      <c r="N69" s="287"/>
      <c r="O69" s="287"/>
      <c r="P69" s="287"/>
      <c r="Q69" s="287"/>
      <c r="R69" s="287"/>
      <c r="T69" s="7"/>
      <c r="U69" s="7"/>
      <c r="V69" s="7"/>
      <c r="W69" s="7"/>
      <c r="X69" s="7"/>
      <c r="Y69" s="7"/>
      <c r="Z69" s="7"/>
      <c r="AA69" s="7"/>
      <c r="AB69" s="7"/>
      <c r="AC69" s="7"/>
    </row>
    <row r="70" spans="1:29" ht="15">
      <c r="A70" s="285"/>
      <c r="B70" s="286"/>
      <c r="C70" s="285"/>
      <c r="D70" s="287"/>
      <c r="E70" s="287"/>
      <c r="F70" s="287"/>
      <c r="G70" s="288"/>
      <c r="H70" s="287"/>
      <c r="I70" s="287"/>
      <c r="J70" s="287"/>
      <c r="K70" s="287"/>
      <c r="L70" s="287"/>
      <c r="M70" s="287"/>
      <c r="N70" s="287"/>
      <c r="O70" s="287"/>
      <c r="P70" s="287"/>
      <c r="Q70" s="287"/>
      <c r="R70" s="287"/>
      <c r="T70" s="7"/>
      <c r="U70" s="7"/>
      <c r="V70" s="7"/>
      <c r="W70" s="7"/>
      <c r="X70" s="7"/>
      <c r="Y70" s="7"/>
      <c r="Z70" s="7"/>
      <c r="AA70" s="7"/>
      <c r="AB70" s="7"/>
      <c r="AC70" s="7"/>
    </row>
    <row r="71" spans="1:29" ht="15">
      <c r="A71" s="285"/>
      <c r="B71" s="286"/>
      <c r="C71" s="285"/>
      <c r="D71" s="287"/>
      <c r="E71" s="287"/>
      <c r="F71" s="287"/>
      <c r="G71" s="288"/>
      <c r="H71" s="287"/>
      <c r="I71" s="287"/>
      <c r="J71" s="287"/>
      <c r="K71" s="287"/>
      <c r="L71" s="287"/>
      <c r="M71" s="287"/>
      <c r="N71" s="287"/>
      <c r="O71" s="287"/>
      <c r="P71" s="287"/>
      <c r="Q71" s="287"/>
      <c r="R71" s="287"/>
      <c r="T71" s="7"/>
      <c r="U71" s="7"/>
      <c r="V71" s="7"/>
      <c r="W71" s="7"/>
      <c r="X71" s="7"/>
      <c r="Y71" s="7"/>
      <c r="Z71" s="7"/>
      <c r="AA71" s="7"/>
      <c r="AB71" s="7"/>
      <c r="AC71" s="7"/>
    </row>
    <row r="72" spans="1:29" ht="15">
      <c r="A72" s="285"/>
      <c r="B72" s="286"/>
      <c r="C72" s="285"/>
      <c r="D72" s="287"/>
      <c r="E72" s="287"/>
      <c r="F72" s="287"/>
      <c r="G72" s="288"/>
      <c r="H72" s="287"/>
      <c r="I72" s="287"/>
      <c r="J72" s="287"/>
      <c r="K72" s="287"/>
      <c r="L72" s="287"/>
      <c r="M72" s="287"/>
      <c r="N72" s="287"/>
      <c r="O72" s="287"/>
      <c r="P72" s="287"/>
      <c r="Q72" s="287"/>
      <c r="R72" s="287"/>
      <c r="T72" s="7"/>
      <c r="U72" s="7"/>
      <c r="V72" s="7"/>
      <c r="W72" s="7"/>
      <c r="X72" s="7"/>
      <c r="Y72" s="7"/>
      <c r="Z72" s="7"/>
      <c r="AA72" s="7"/>
      <c r="AB72" s="7"/>
      <c r="AC72" s="7"/>
    </row>
    <row r="73" spans="1:29" ht="15">
      <c r="A73" s="285"/>
      <c r="B73" s="286"/>
      <c r="C73" s="285"/>
      <c r="D73" s="287"/>
      <c r="E73" s="287"/>
      <c r="F73" s="287"/>
      <c r="G73" s="288"/>
      <c r="H73" s="287"/>
      <c r="I73" s="287"/>
      <c r="J73" s="287"/>
      <c r="K73" s="287"/>
      <c r="L73" s="287"/>
      <c r="M73" s="287"/>
      <c r="N73" s="287"/>
      <c r="O73" s="287"/>
      <c r="P73" s="287"/>
      <c r="Q73" s="287"/>
      <c r="R73" s="287"/>
      <c r="T73" s="7"/>
      <c r="U73" s="7"/>
      <c r="V73" s="7"/>
      <c r="W73" s="7"/>
      <c r="X73" s="7"/>
      <c r="Y73" s="7"/>
      <c r="Z73" s="7"/>
      <c r="AA73" s="7"/>
      <c r="AB73" s="7"/>
      <c r="AC73" s="7"/>
    </row>
    <row r="74" spans="1:29" ht="15">
      <c r="A74" s="285"/>
      <c r="B74" s="286"/>
      <c r="C74" s="285"/>
      <c r="D74" s="287"/>
      <c r="E74" s="287"/>
      <c r="F74" s="287"/>
      <c r="G74" s="288"/>
      <c r="H74" s="287"/>
      <c r="I74" s="287"/>
      <c r="J74" s="287"/>
      <c r="K74" s="287"/>
      <c r="L74" s="287"/>
      <c r="M74" s="287"/>
      <c r="N74" s="287"/>
      <c r="O74" s="287"/>
      <c r="P74" s="287"/>
      <c r="Q74" s="287"/>
      <c r="R74" s="287"/>
      <c r="T74" s="7"/>
      <c r="U74" s="7"/>
      <c r="V74" s="7"/>
      <c r="W74" s="7"/>
      <c r="X74" s="7"/>
      <c r="Y74" s="7"/>
      <c r="Z74" s="7"/>
      <c r="AA74" s="7"/>
      <c r="AB74" s="7"/>
      <c r="AC74" s="7"/>
    </row>
    <row r="75" spans="1:29" ht="15">
      <c r="A75" s="285"/>
      <c r="B75" s="286"/>
      <c r="C75" s="285"/>
      <c r="D75" s="287"/>
      <c r="E75" s="287"/>
      <c r="F75" s="287"/>
      <c r="G75" s="288"/>
      <c r="H75" s="287"/>
      <c r="I75" s="287"/>
      <c r="J75" s="287"/>
      <c r="K75" s="287"/>
      <c r="L75" s="287"/>
      <c r="M75" s="287"/>
      <c r="N75" s="287"/>
      <c r="O75" s="287"/>
      <c r="P75" s="287"/>
      <c r="Q75" s="287"/>
      <c r="R75" s="287"/>
      <c r="T75" s="7"/>
      <c r="U75" s="7"/>
      <c r="V75" s="7"/>
      <c r="W75" s="7"/>
      <c r="X75" s="7"/>
      <c r="Y75" s="7"/>
      <c r="Z75" s="7"/>
      <c r="AA75" s="7"/>
      <c r="AB75" s="7"/>
      <c r="AC75" s="7"/>
    </row>
    <row r="76" spans="1:22" ht="15.75">
      <c r="A76" s="285"/>
      <c r="B76" s="581" t="s">
        <v>633</v>
      </c>
      <c r="C76" s="581"/>
      <c r="D76" s="581"/>
      <c r="E76" s="581"/>
      <c r="F76" s="581"/>
      <c r="G76" s="581"/>
      <c r="H76" s="581"/>
      <c r="I76" s="581"/>
      <c r="J76" s="581"/>
      <c r="K76" s="581"/>
      <c r="L76" s="581"/>
      <c r="M76" s="581"/>
      <c r="N76" s="581"/>
      <c r="O76" s="581"/>
      <c r="P76" s="581"/>
      <c r="Q76" s="581"/>
      <c r="R76" s="581"/>
      <c r="S76" s="581"/>
      <c r="T76" s="581"/>
      <c r="U76" s="581"/>
      <c r="V76" s="581"/>
    </row>
  </sheetData>
  <sheetProtection/>
  <mergeCells count="7">
    <mergeCell ref="B76:V76"/>
    <mergeCell ref="Q5:R5"/>
    <mergeCell ref="A19:R19"/>
    <mergeCell ref="A18:R18"/>
    <mergeCell ref="A14:R14"/>
    <mergeCell ref="A15:R15"/>
    <mergeCell ref="A16:R16"/>
  </mergeCells>
  <printOptions/>
  <pageMargins left="0.3937007874015748" right="0.1968503937007874" top="0.5905511811023623" bottom="0.1968503937007874" header="0.11811023622047245" footer="0.11811023622047245"/>
  <pageSetup horizontalDpi="600" verticalDpi="600" orientation="portrait" paperSize="8" scale="61" r:id="rId1"/>
</worksheet>
</file>

<file path=xl/worksheets/sheet11.xml><?xml version="1.0" encoding="utf-8"?>
<worksheet xmlns="http://schemas.openxmlformats.org/spreadsheetml/2006/main" xmlns:r="http://schemas.openxmlformats.org/officeDocument/2006/relationships">
  <sheetPr>
    <tabColor indexed="10"/>
  </sheetPr>
  <dimension ref="A1:AI20"/>
  <sheetViews>
    <sheetView view="pageBreakPreview" zoomScale="90" zoomScaleNormal="50" zoomScaleSheetLayoutView="90" zoomScalePageLayoutView="0" workbookViewId="0" topLeftCell="A13">
      <selection activeCell="E20" sqref="E20"/>
    </sheetView>
  </sheetViews>
  <sheetFormatPr defaultColWidth="16.00390625" defaultRowHeight="15.75"/>
  <cols>
    <col min="1" max="1" width="10.25390625" style="7" customWidth="1"/>
    <col min="2" max="2" width="24.25390625" style="8" customWidth="1"/>
    <col min="3" max="3" width="15.50390625" style="8" customWidth="1"/>
    <col min="4" max="4" width="16.375" style="8" customWidth="1"/>
    <col min="5" max="5" width="29.00390625" style="8" customWidth="1"/>
    <col min="6" max="6" width="25.875" style="8" customWidth="1"/>
    <col min="7" max="7" width="17.875" style="8" customWidth="1"/>
    <col min="8" max="8" width="17.375" style="8" customWidth="1"/>
    <col min="9" max="9" width="14.00390625" style="8" customWidth="1"/>
    <col min="10" max="10" width="12.75390625" style="8" customWidth="1"/>
    <col min="11" max="12" width="17.375" style="8" customWidth="1"/>
    <col min="13" max="13" width="18.50390625" style="8" customWidth="1"/>
    <col min="14" max="14" width="21.50390625" style="8" customWidth="1"/>
    <col min="15" max="15" width="7.75390625" style="8" customWidth="1"/>
    <col min="16" max="16" width="9.00390625" style="8" customWidth="1"/>
    <col min="17" max="17" width="17.75390625" style="8" customWidth="1"/>
    <col min="18" max="18" width="18.375" style="8" customWidth="1"/>
    <col min="19" max="19" width="9.125" style="8" customWidth="1"/>
    <col min="20" max="20" width="9.00390625" style="8" customWidth="1"/>
    <col min="21" max="21" width="22.00390625" style="8" customWidth="1"/>
    <col min="22" max="22" width="11.875" style="8" customWidth="1"/>
    <col min="23" max="23" width="17.375" style="8" customWidth="1"/>
    <col min="24" max="24" width="14.875" style="8" customWidth="1"/>
    <col min="25" max="25" width="10.625" style="7" customWidth="1"/>
    <col min="26" max="26" width="9.25390625" style="7" customWidth="1"/>
    <col min="27" max="27" width="11.125" style="7" customWidth="1"/>
    <col min="28" max="28" width="11.875" style="7" customWidth="1"/>
    <col min="29" max="29" width="15.625" style="7" customWidth="1"/>
    <col min="30" max="31" width="15.875" style="7" customWidth="1"/>
    <col min="32" max="32" width="20.75390625" style="7" customWidth="1"/>
    <col min="33" max="33" width="18.375" style="7" customWidth="1"/>
    <col min="34" max="34" width="29.00390625" style="7" customWidth="1"/>
    <col min="35" max="254" width="9.00390625" style="7" customWidth="1"/>
    <col min="255" max="255" width="3.875" style="7" bestFit="1" customWidth="1"/>
    <col min="256" max="16384" width="16.00390625" style="7" bestFit="1" customWidth="1"/>
  </cols>
  <sheetData>
    <row r="1" spans="16:31" ht="18.75">
      <c r="P1" s="25" t="s">
        <v>154</v>
      </c>
      <c r="AE1" s="25"/>
    </row>
    <row r="2" spans="16:31" ht="18.75">
      <c r="P2" s="15" t="s">
        <v>439</v>
      </c>
      <c r="AE2" s="15"/>
    </row>
    <row r="3" spans="16:31" ht="18.75">
      <c r="P3" s="15" t="s">
        <v>94</v>
      </c>
      <c r="AE3" s="15"/>
    </row>
    <row r="4" spans="1:31" ht="18.75">
      <c r="A4" s="645" t="s">
        <v>432</v>
      </c>
      <c r="B4" s="645"/>
      <c r="C4" s="645"/>
      <c r="D4" s="645"/>
      <c r="E4" s="645"/>
      <c r="F4" s="645"/>
      <c r="G4" s="645"/>
      <c r="H4" s="645"/>
      <c r="I4" s="645"/>
      <c r="J4" s="645"/>
      <c r="K4" s="645"/>
      <c r="L4" s="645"/>
      <c r="M4" s="645"/>
      <c r="N4" s="645"/>
      <c r="O4" s="645"/>
      <c r="P4" s="645"/>
      <c r="AE4" s="15"/>
    </row>
    <row r="5" spans="1:31" ht="18.75">
      <c r="A5" s="94"/>
      <c r="B5" s="94"/>
      <c r="C5" s="94"/>
      <c r="D5" s="94"/>
      <c r="E5" s="94"/>
      <c r="F5" s="94"/>
      <c r="G5" s="94"/>
      <c r="H5" s="94"/>
      <c r="I5" s="94"/>
      <c r="J5" s="94"/>
      <c r="K5" s="94"/>
      <c r="L5" s="94"/>
      <c r="M5" s="94"/>
      <c r="N5" s="94"/>
      <c r="O5" s="94"/>
      <c r="P5" s="94"/>
      <c r="AE5" s="15"/>
    </row>
    <row r="6" spans="1:34" ht="16.5">
      <c r="A6" s="645" t="s">
        <v>327</v>
      </c>
      <c r="B6" s="645"/>
      <c r="C6" s="645"/>
      <c r="D6" s="645"/>
      <c r="E6" s="645"/>
      <c r="F6" s="645"/>
      <c r="G6" s="645"/>
      <c r="H6" s="645"/>
      <c r="I6" s="645"/>
      <c r="J6" s="645"/>
      <c r="K6" s="645"/>
      <c r="L6" s="645"/>
      <c r="M6" s="645"/>
      <c r="N6" s="645"/>
      <c r="O6" s="645"/>
      <c r="P6" s="645"/>
      <c r="Q6" s="88"/>
      <c r="R6" s="88"/>
      <c r="S6" s="88"/>
      <c r="T6" s="88"/>
      <c r="U6" s="88"/>
      <c r="V6" s="88"/>
      <c r="W6" s="88"/>
      <c r="X6" s="88"/>
      <c r="Y6" s="88"/>
      <c r="Z6" s="88"/>
      <c r="AA6" s="88"/>
      <c r="AB6" s="88"/>
      <c r="AC6" s="88"/>
      <c r="AD6" s="88"/>
      <c r="AE6" s="88"/>
      <c r="AF6" s="88"/>
      <c r="AG6" s="88"/>
      <c r="AH6" s="88"/>
    </row>
    <row r="7" spans="1:34" ht="16.5">
      <c r="A7" s="94"/>
      <c r="B7" s="94"/>
      <c r="C7" s="94"/>
      <c r="D7" s="94"/>
      <c r="E7" s="94"/>
      <c r="F7" s="94"/>
      <c r="G7" s="94"/>
      <c r="H7" s="94"/>
      <c r="I7" s="94"/>
      <c r="J7" s="94"/>
      <c r="K7" s="94"/>
      <c r="L7" s="94"/>
      <c r="M7" s="94"/>
      <c r="N7" s="94"/>
      <c r="O7" s="94"/>
      <c r="P7" s="94"/>
      <c r="Q7" s="88"/>
      <c r="R7" s="88"/>
      <c r="S7" s="88"/>
      <c r="T7" s="88"/>
      <c r="U7" s="88"/>
      <c r="V7" s="88"/>
      <c r="W7" s="88"/>
      <c r="X7" s="88"/>
      <c r="Y7" s="88"/>
      <c r="Z7" s="88"/>
      <c r="AA7" s="88"/>
      <c r="AB7" s="88"/>
      <c r="AC7" s="88"/>
      <c r="AD7" s="88"/>
      <c r="AE7" s="88"/>
      <c r="AF7" s="88"/>
      <c r="AG7" s="88"/>
      <c r="AH7" s="88"/>
    </row>
    <row r="8" spans="1:34" ht="15.75">
      <c r="A8" s="636" t="s">
        <v>26</v>
      </c>
      <c r="B8" s="636"/>
      <c r="C8" s="636"/>
      <c r="D8" s="636"/>
      <c r="E8" s="636"/>
      <c r="F8" s="636"/>
      <c r="G8" s="636"/>
      <c r="H8" s="636"/>
      <c r="I8" s="636"/>
      <c r="J8" s="636"/>
      <c r="K8" s="636"/>
      <c r="L8" s="636"/>
      <c r="M8" s="636"/>
      <c r="N8" s="636"/>
      <c r="O8" s="636"/>
      <c r="P8" s="636"/>
      <c r="Q8" s="81"/>
      <c r="R8" s="81"/>
      <c r="S8" s="81"/>
      <c r="T8" s="81"/>
      <c r="U8" s="81"/>
      <c r="V8" s="81"/>
      <c r="W8" s="81"/>
      <c r="X8" s="81"/>
      <c r="Y8" s="81"/>
      <c r="Z8" s="81"/>
      <c r="AA8" s="81"/>
      <c r="AB8" s="81"/>
      <c r="AC8" s="81"/>
      <c r="AD8" s="81"/>
      <c r="AE8" s="81"/>
      <c r="AF8" s="81"/>
      <c r="AG8" s="81"/>
      <c r="AH8" s="81"/>
    </row>
    <row r="9" spans="1:34" ht="15.75">
      <c r="A9" s="517" t="s">
        <v>114</v>
      </c>
      <c r="B9" s="517"/>
      <c r="C9" s="517"/>
      <c r="D9" s="517"/>
      <c r="E9" s="517"/>
      <c r="F9" s="517"/>
      <c r="G9" s="517"/>
      <c r="H9" s="517"/>
      <c r="I9" s="517"/>
      <c r="J9" s="517"/>
      <c r="K9" s="517"/>
      <c r="L9" s="517"/>
      <c r="M9" s="517"/>
      <c r="N9" s="517"/>
      <c r="O9" s="517"/>
      <c r="P9" s="517"/>
      <c r="Q9" s="75"/>
      <c r="R9" s="75"/>
      <c r="S9" s="75"/>
      <c r="T9" s="75"/>
      <c r="U9" s="75"/>
      <c r="V9" s="75"/>
      <c r="W9" s="75"/>
      <c r="X9" s="75"/>
      <c r="Y9" s="75"/>
      <c r="Z9" s="75"/>
      <c r="AA9" s="75"/>
      <c r="AB9" s="75"/>
      <c r="AC9" s="75"/>
      <c r="AD9" s="75"/>
      <c r="AE9" s="75"/>
      <c r="AF9" s="75"/>
      <c r="AG9" s="75"/>
      <c r="AH9" s="75"/>
    </row>
    <row r="10" spans="1:34" ht="15">
      <c r="A10" s="646"/>
      <c r="B10" s="646"/>
      <c r="C10" s="646"/>
      <c r="D10" s="646"/>
      <c r="E10" s="646"/>
      <c r="F10" s="646"/>
      <c r="G10" s="646"/>
      <c r="H10" s="646"/>
      <c r="I10" s="646"/>
      <c r="J10" s="646"/>
      <c r="K10" s="646"/>
      <c r="L10" s="646"/>
      <c r="M10" s="646"/>
      <c r="N10" s="646"/>
      <c r="O10" s="646"/>
      <c r="P10" s="646"/>
      <c r="Q10" s="89"/>
      <c r="R10" s="89"/>
      <c r="S10" s="89"/>
      <c r="T10" s="89"/>
      <c r="U10" s="89"/>
      <c r="V10" s="89"/>
      <c r="W10" s="89"/>
      <c r="X10" s="89"/>
      <c r="Y10" s="89"/>
      <c r="Z10" s="89"/>
      <c r="AA10" s="89"/>
      <c r="AB10" s="89"/>
      <c r="AC10" s="89"/>
      <c r="AD10" s="89"/>
      <c r="AE10" s="89"/>
      <c r="AF10" s="89"/>
      <c r="AG10" s="89"/>
      <c r="AH10" s="89"/>
    </row>
    <row r="11" spans="1:34" ht="18" customHeight="1">
      <c r="A11" s="551" t="s">
        <v>514</v>
      </c>
      <c r="B11" s="551"/>
      <c r="C11" s="551"/>
      <c r="D11" s="551"/>
      <c r="E11" s="551"/>
      <c r="F11" s="551"/>
      <c r="G11" s="551"/>
      <c r="H11" s="551"/>
      <c r="I11" s="551"/>
      <c r="J11" s="551"/>
      <c r="K11" s="551"/>
      <c r="L11" s="551"/>
      <c r="M11" s="551"/>
      <c r="N11" s="551"/>
      <c r="O11" s="551"/>
      <c r="P11" s="551"/>
      <c r="Q11" s="12"/>
      <c r="R11" s="12"/>
      <c r="S11" s="12"/>
      <c r="T11" s="12"/>
      <c r="U11" s="12"/>
      <c r="V11" s="12"/>
      <c r="W11" s="12"/>
      <c r="X11" s="12"/>
      <c r="Y11" s="12"/>
      <c r="Z11" s="12"/>
      <c r="AA11" s="12"/>
      <c r="AB11" s="12"/>
      <c r="AC11" s="12"/>
      <c r="AD11" s="12"/>
      <c r="AE11" s="12"/>
      <c r="AF11" s="12"/>
      <c r="AG11" s="12"/>
      <c r="AH11" s="12"/>
    </row>
    <row r="12" spans="1:34" ht="15">
      <c r="A12" s="644"/>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row>
    <row r="13" spans="1:35" s="10" customFormat="1" ht="75.75" customHeight="1">
      <c r="A13" s="647" t="s">
        <v>27</v>
      </c>
      <c r="B13" s="647" t="s">
        <v>468</v>
      </c>
      <c r="C13" s="647" t="s">
        <v>118</v>
      </c>
      <c r="D13" s="651" t="s">
        <v>532</v>
      </c>
      <c r="E13" s="651"/>
      <c r="F13" s="651"/>
      <c r="G13" s="647" t="s">
        <v>526</v>
      </c>
      <c r="H13" s="652" t="s">
        <v>490</v>
      </c>
      <c r="I13" s="653"/>
      <c r="J13" s="653"/>
      <c r="K13" s="653"/>
      <c r="L13" s="654"/>
      <c r="M13" s="656" t="s">
        <v>261</v>
      </c>
      <c r="N13" s="657"/>
      <c r="O13" s="657"/>
      <c r="P13" s="658"/>
      <c r="Q13" s="656" t="s">
        <v>262</v>
      </c>
      <c r="R13" s="657"/>
      <c r="S13" s="657"/>
      <c r="T13" s="658"/>
      <c r="U13" s="664" t="s">
        <v>417</v>
      </c>
      <c r="V13" s="667" t="s">
        <v>416</v>
      </c>
      <c r="W13" s="668"/>
      <c r="X13" s="659" t="s">
        <v>597</v>
      </c>
      <c r="Y13" s="655" t="s">
        <v>557</v>
      </c>
      <c r="Z13" s="655"/>
      <c r="AA13" s="662" t="s">
        <v>249</v>
      </c>
      <c r="AB13" s="662"/>
      <c r="AC13" s="662"/>
      <c r="AD13" s="662"/>
      <c r="AE13" s="664" t="s">
        <v>533</v>
      </c>
      <c r="AF13" s="662" t="s">
        <v>487</v>
      </c>
      <c r="AG13" s="662"/>
      <c r="AH13" s="650" t="s">
        <v>183</v>
      </c>
      <c r="AI13" s="7"/>
    </row>
    <row r="14" spans="1:35" s="10" customFormat="1" ht="213.75" customHeight="1">
      <c r="A14" s="648"/>
      <c r="B14" s="648"/>
      <c r="C14" s="648"/>
      <c r="D14" s="650" t="s">
        <v>554</v>
      </c>
      <c r="E14" s="650"/>
      <c r="F14" s="650" t="s">
        <v>163</v>
      </c>
      <c r="G14" s="648"/>
      <c r="H14" s="647" t="s">
        <v>525</v>
      </c>
      <c r="I14" s="650" t="s">
        <v>524</v>
      </c>
      <c r="J14" s="650"/>
      <c r="K14" s="647" t="s">
        <v>527</v>
      </c>
      <c r="L14" s="647" t="s">
        <v>250</v>
      </c>
      <c r="M14" s="659" t="s">
        <v>550</v>
      </c>
      <c r="N14" s="659" t="s">
        <v>548</v>
      </c>
      <c r="O14" s="655" t="s">
        <v>172</v>
      </c>
      <c r="P14" s="655"/>
      <c r="Q14" s="659" t="s">
        <v>549</v>
      </c>
      <c r="R14" s="659" t="s">
        <v>531</v>
      </c>
      <c r="S14" s="655" t="s">
        <v>121</v>
      </c>
      <c r="T14" s="655"/>
      <c r="U14" s="665"/>
      <c r="V14" s="669"/>
      <c r="W14" s="670"/>
      <c r="X14" s="661"/>
      <c r="Y14" s="655"/>
      <c r="Z14" s="655"/>
      <c r="AA14" s="663" t="s">
        <v>556</v>
      </c>
      <c r="AB14" s="663"/>
      <c r="AC14" s="651" t="s">
        <v>123</v>
      </c>
      <c r="AD14" s="651"/>
      <c r="AE14" s="665"/>
      <c r="AF14" s="662" t="s">
        <v>124</v>
      </c>
      <c r="AG14" s="662" t="s">
        <v>420</v>
      </c>
      <c r="AH14" s="650"/>
      <c r="AI14" s="7"/>
    </row>
    <row r="15" spans="1:35" s="10" customFormat="1" ht="43.5" customHeight="1">
      <c r="A15" s="649"/>
      <c r="B15" s="649"/>
      <c r="C15" s="649"/>
      <c r="D15" s="95" t="s">
        <v>552</v>
      </c>
      <c r="E15" s="95" t="s">
        <v>553</v>
      </c>
      <c r="F15" s="650"/>
      <c r="G15" s="649"/>
      <c r="H15" s="649"/>
      <c r="I15" s="83" t="s">
        <v>528</v>
      </c>
      <c r="J15" s="83" t="s">
        <v>530</v>
      </c>
      <c r="K15" s="649"/>
      <c r="L15" s="649"/>
      <c r="M15" s="660"/>
      <c r="N15" s="660"/>
      <c r="O15" s="38" t="s">
        <v>480</v>
      </c>
      <c r="P15" s="38" t="s">
        <v>481</v>
      </c>
      <c r="Q15" s="660"/>
      <c r="R15" s="660"/>
      <c r="S15" s="38" t="s">
        <v>480</v>
      </c>
      <c r="T15" s="38" t="s">
        <v>481</v>
      </c>
      <c r="U15" s="666"/>
      <c r="V15" s="96" t="s">
        <v>433</v>
      </c>
      <c r="W15" s="96" t="s">
        <v>126</v>
      </c>
      <c r="X15" s="660"/>
      <c r="Y15" s="38" t="s">
        <v>480</v>
      </c>
      <c r="Z15" s="38" t="s">
        <v>481</v>
      </c>
      <c r="AA15" s="68" t="s">
        <v>482</v>
      </c>
      <c r="AB15" s="68" t="s">
        <v>483</v>
      </c>
      <c r="AC15" s="68" t="s">
        <v>482</v>
      </c>
      <c r="AD15" s="68" t="s">
        <v>483</v>
      </c>
      <c r="AE15" s="666"/>
      <c r="AF15" s="662"/>
      <c r="AG15" s="662"/>
      <c r="AH15" s="650"/>
      <c r="AI15" s="7"/>
    </row>
    <row r="16" spans="1:35" s="10" customFormat="1" ht="15" customHeight="1">
      <c r="A16" s="43">
        <v>1</v>
      </c>
      <c r="B16" s="43">
        <v>2</v>
      </c>
      <c r="C16" s="43">
        <v>3</v>
      </c>
      <c r="D16" s="43">
        <v>4</v>
      </c>
      <c r="E16" s="43">
        <v>5</v>
      </c>
      <c r="F16" s="43">
        <v>6</v>
      </c>
      <c r="G16" s="43">
        <v>7</v>
      </c>
      <c r="H16" s="43">
        <v>8</v>
      </c>
      <c r="I16" s="43">
        <v>9</v>
      </c>
      <c r="J16" s="43">
        <v>10</v>
      </c>
      <c r="K16" s="43">
        <v>11</v>
      </c>
      <c r="L16" s="43">
        <v>12</v>
      </c>
      <c r="M16" s="43">
        <v>13</v>
      </c>
      <c r="N16" s="43">
        <v>14</v>
      </c>
      <c r="O16" s="43">
        <v>15</v>
      </c>
      <c r="P16" s="43">
        <v>16</v>
      </c>
      <c r="Q16" s="43">
        <v>17</v>
      </c>
      <c r="R16" s="43">
        <v>18</v>
      </c>
      <c r="S16" s="43">
        <v>19</v>
      </c>
      <c r="T16" s="43">
        <v>20</v>
      </c>
      <c r="U16" s="43">
        <v>21</v>
      </c>
      <c r="V16" s="43">
        <v>22</v>
      </c>
      <c r="W16" s="43">
        <v>23</v>
      </c>
      <c r="X16" s="43">
        <v>24</v>
      </c>
      <c r="Y16" s="43">
        <v>25</v>
      </c>
      <c r="Z16" s="43">
        <v>26</v>
      </c>
      <c r="AA16" s="43">
        <v>27</v>
      </c>
      <c r="AB16" s="43">
        <v>28</v>
      </c>
      <c r="AC16" s="43">
        <v>29</v>
      </c>
      <c r="AD16" s="43">
        <v>30</v>
      </c>
      <c r="AE16" s="43">
        <v>31</v>
      </c>
      <c r="AF16" s="43">
        <v>32</v>
      </c>
      <c r="AG16" s="43">
        <v>33</v>
      </c>
      <c r="AH16" s="43">
        <v>34</v>
      </c>
      <c r="AI16" s="7"/>
    </row>
    <row r="17" spans="1:34" ht="15.75">
      <c r="A17" s="44"/>
      <c r="B17" s="69"/>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0"/>
      <c r="AG17" s="60"/>
      <c r="AH17" s="60"/>
    </row>
    <row r="18" spans="1:2" ht="15.75">
      <c r="A18" s="107"/>
      <c r="B18" s="65"/>
    </row>
    <row r="20" ht="15">
      <c r="R20" s="11"/>
    </row>
  </sheetData>
  <sheetProtection/>
  <mergeCells count="39">
    <mergeCell ref="M13:P13"/>
    <mergeCell ref="M14:M15"/>
    <mergeCell ref="V13:W14"/>
    <mergeCell ref="N14:N15"/>
    <mergeCell ref="R14:R15"/>
    <mergeCell ref="O14:P14"/>
    <mergeCell ref="AE13:AE15"/>
    <mergeCell ref="AF14:AF15"/>
    <mergeCell ref="AC14:AD14"/>
    <mergeCell ref="AA13:AD13"/>
    <mergeCell ref="Y13:Z14"/>
    <mergeCell ref="U13:U15"/>
    <mergeCell ref="B13:B15"/>
    <mergeCell ref="C13:C15"/>
    <mergeCell ref="AH13:AH15"/>
    <mergeCell ref="S14:T14"/>
    <mergeCell ref="Q13:T13"/>
    <mergeCell ref="Q14:Q15"/>
    <mergeCell ref="X13:X15"/>
    <mergeCell ref="AF13:AG13"/>
    <mergeCell ref="AG14:AG15"/>
    <mergeCell ref="AA14:AB14"/>
    <mergeCell ref="A13:A15"/>
    <mergeCell ref="H14:H15"/>
    <mergeCell ref="D14:E14"/>
    <mergeCell ref="D13:F13"/>
    <mergeCell ref="H13:L13"/>
    <mergeCell ref="I14:J14"/>
    <mergeCell ref="L14:L15"/>
    <mergeCell ref="F14:F15"/>
    <mergeCell ref="K14:K15"/>
    <mergeCell ref="G13:G15"/>
    <mergeCell ref="A12:AH12"/>
    <mergeCell ref="A4:P4"/>
    <mergeCell ref="A6:P6"/>
    <mergeCell ref="A11:P11"/>
    <mergeCell ref="A8:P8"/>
    <mergeCell ref="A9:P9"/>
    <mergeCell ref="A10:P10"/>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sheetPr>
    <tabColor indexed="10"/>
  </sheetPr>
  <dimension ref="A1:AZ162"/>
  <sheetViews>
    <sheetView view="pageBreakPreview" zoomScale="60" zoomScaleNormal="50" zoomScalePageLayoutView="0" workbookViewId="0" topLeftCell="A139">
      <selection activeCell="E20" sqref="E20"/>
    </sheetView>
  </sheetViews>
  <sheetFormatPr defaultColWidth="16.625" defaultRowHeight="15.75"/>
  <cols>
    <col min="1" max="1" width="11.375" style="115" customWidth="1"/>
    <col min="2" max="2" width="39.375" style="11" customWidth="1"/>
    <col min="3" max="3" width="11.875" style="11" customWidth="1"/>
    <col min="4" max="4" width="10.125" style="11" customWidth="1"/>
    <col min="5" max="5" width="10.50390625" style="11" customWidth="1"/>
    <col min="6" max="6" width="10.625" style="11" customWidth="1"/>
    <col min="7" max="7" width="17.875" style="11" customWidth="1"/>
    <col min="8" max="8" width="15.375" style="11" customWidth="1"/>
    <col min="9" max="9" width="18.625" style="11" customWidth="1"/>
    <col min="10" max="10" width="14.50390625" style="11" customWidth="1"/>
    <col min="11" max="11" width="17.375" style="11" customWidth="1"/>
    <col min="12" max="12" width="15.125" style="11" customWidth="1"/>
    <col min="13" max="13" width="18.50390625" style="11" customWidth="1"/>
    <col min="14" max="14" width="17.00390625" style="11" customWidth="1"/>
    <col min="15" max="15" width="17.625" style="11" customWidth="1"/>
    <col min="16" max="16" width="9.00390625" style="11" customWidth="1"/>
    <col min="17" max="17" width="17.75390625" style="8" customWidth="1"/>
    <col min="18" max="18" width="18.375" style="8" customWidth="1"/>
    <col min="19" max="19" width="9.125" style="8" customWidth="1"/>
    <col min="20" max="20" width="9.00390625" style="8" customWidth="1"/>
    <col min="21" max="21" width="22.00390625" style="8" customWidth="1"/>
    <col min="22" max="22" width="22.625" style="8" customWidth="1"/>
    <col min="23" max="23" width="14.875" style="8" customWidth="1"/>
    <col min="24" max="24" width="10.625" style="7" customWidth="1"/>
    <col min="25" max="25" width="9.25390625" style="7" customWidth="1"/>
    <col min="26" max="26" width="11.125" style="7" customWidth="1"/>
    <col min="27" max="27" width="11.875" style="7" customWidth="1"/>
    <col min="28" max="28" width="15.625" style="7" customWidth="1"/>
    <col min="29" max="30" width="15.875" style="7" customWidth="1"/>
    <col min="31" max="31" width="20.75390625" style="7" customWidth="1"/>
    <col min="32" max="32" width="18.375" style="7" customWidth="1"/>
    <col min="33" max="33" width="29.00390625" style="7" customWidth="1"/>
    <col min="34" max="253" width="9.00390625" style="7" customWidth="1"/>
    <col min="254" max="254" width="3.875" style="7" bestFit="1" customWidth="1"/>
    <col min="255" max="255" width="16.00390625" style="7" bestFit="1" customWidth="1"/>
    <col min="256" max="16384" width="16.625" style="7" bestFit="1" customWidth="1"/>
  </cols>
  <sheetData>
    <row r="1" spans="16:30" ht="18.75">
      <c r="P1" s="116"/>
      <c r="AD1" s="25"/>
    </row>
    <row r="2" spans="16:30" ht="18.75">
      <c r="P2" s="117"/>
      <c r="AD2" s="15"/>
    </row>
    <row r="3" spans="16:30" ht="18.75">
      <c r="P3" s="117"/>
      <c r="AD3" s="15"/>
    </row>
    <row r="4" spans="1:30" ht="18.75">
      <c r="A4" s="645"/>
      <c r="B4" s="645"/>
      <c r="C4" s="645"/>
      <c r="D4" s="645"/>
      <c r="E4" s="645"/>
      <c r="F4" s="645"/>
      <c r="G4" s="645"/>
      <c r="H4" s="645"/>
      <c r="I4" s="645"/>
      <c r="J4" s="645"/>
      <c r="K4" s="645"/>
      <c r="L4" s="645"/>
      <c r="M4" s="645"/>
      <c r="N4" s="645"/>
      <c r="O4" s="645"/>
      <c r="P4" s="645"/>
      <c r="AD4" s="15"/>
    </row>
    <row r="5" spans="1:33" ht="16.5">
      <c r="A5" s="645" t="s">
        <v>328</v>
      </c>
      <c r="B5" s="645"/>
      <c r="C5" s="645"/>
      <c r="D5" s="645"/>
      <c r="E5" s="645"/>
      <c r="F5" s="645"/>
      <c r="G5" s="645"/>
      <c r="H5" s="645"/>
      <c r="I5" s="645"/>
      <c r="J5" s="645"/>
      <c r="K5" s="645"/>
      <c r="L5" s="645"/>
      <c r="M5" s="645"/>
      <c r="N5" s="645"/>
      <c r="O5" s="645"/>
      <c r="P5" s="645"/>
      <c r="Q5" s="88"/>
      <c r="R5" s="88"/>
      <c r="S5" s="88"/>
      <c r="T5" s="88"/>
      <c r="U5" s="88"/>
      <c r="V5" s="88"/>
      <c r="W5" s="88"/>
      <c r="X5" s="88"/>
      <c r="Y5" s="88"/>
      <c r="Z5" s="88"/>
      <c r="AA5" s="88"/>
      <c r="AB5" s="88"/>
      <c r="AC5" s="88"/>
      <c r="AD5" s="88"/>
      <c r="AE5" s="88"/>
      <c r="AF5" s="88"/>
      <c r="AG5" s="88"/>
    </row>
    <row r="6" spans="1:33" ht="16.5">
      <c r="A6" s="94"/>
      <c r="B6" s="94"/>
      <c r="C6" s="94"/>
      <c r="D6" s="94"/>
      <c r="E6" s="94"/>
      <c r="F6" s="94"/>
      <c r="G6" s="94"/>
      <c r="H6" s="94"/>
      <c r="I6" s="94"/>
      <c r="J6" s="94"/>
      <c r="K6" s="94"/>
      <c r="L6" s="94"/>
      <c r="M6" s="94"/>
      <c r="N6" s="94"/>
      <c r="O6" s="94"/>
      <c r="P6" s="94"/>
      <c r="Q6" s="88"/>
      <c r="R6" s="88"/>
      <c r="S6" s="88"/>
      <c r="T6" s="88"/>
      <c r="U6" s="88"/>
      <c r="V6" s="88"/>
      <c r="W6" s="88"/>
      <c r="X6" s="88"/>
      <c r="Y6" s="88"/>
      <c r="Z6" s="88"/>
      <c r="AA6" s="88"/>
      <c r="AB6" s="88"/>
      <c r="AC6" s="88"/>
      <c r="AD6" s="88"/>
      <c r="AE6" s="88"/>
      <c r="AF6" s="88"/>
      <c r="AG6" s="88"/>
    </row>
    <row r="7" spans="1:33" ht="15.75">
      <c r="A7" s="677" t="s">
        <v>26</v>
      </c>
      <c r="B7" s="677"/>
      <c r="C7" s="677"/>
      <c r="D7" s="677"/>
      <c r="E7" s="677"/>
      <c r="F7" s="677"/>
      <c r="G7" s="677"/>
      <c r="H7" s="677"/>
      <c r="I7" s="677"/>
      <c r="J7" s="677"/>
      <c r="K7" s="677"/>
      <c r="L7" s="677"/>
      <c r="M7" s="677"/>
      <c r="N7" s="677"/>
      <c r="O7" s="677"/>
      <c r="P7" s="677"/>
      <c r="Q7" s="81"/>
      <c r="R7" s="81"/>
      <c r="S7" s="81"/>
      <c r="T7" s="81"/>
      <c r="U7" s="81"/>
      <c r="V7" s="81"/>
      <c r="W7" s="81"/>
      <c r="X7" s="81"/>
      <c r="Y7" s="81"/>
      <c r="Z7" s="81"/>
      <c r="AA7" s="81"/>
      <c r="AB7" s="81"/>
      <c r="AC7" s="81"/>
      <c r="AD7" s="81"/>
      <c r="AE7" s="81"/>
      <c r="AF7" s="81"/>
      <c r="AG7" s="81"/>
    </row>
    <row r="8" spans="1:33" ht="15.75">
      <c r="A8" s="678" t="s">
        <v>114</v>
      </c>
      <c r="B8" s="678"/>
      <c r="C8" s="678"/>
      <c r="D8" s="678"/>
      <c r="E8" s="678"/>
      <c r="F8" s="678"/>
      <c r="G8" s="678"/>
      <c r="H8" s="678"/>
      <c r="I8" s="678"/>
      <c r="J8" s="678"/>
      <c r="K8" s="678"/>
      <c r="L8" s="678"/>
      <c r="M8" s="678"/>
      <c r="N8" s="678"/>
      <c r="O8" s="678"/>
      <c r="P8" s="678"/>
      <c r="Q8" s="75"/>
      <c r="R8" s="75"/>
      <c r="S8" s="75"/>
      <c r="T8" s="75"/>
      <c r="U8" s="75"/>
      <c r="V8" s="75"/>
      <c r="W8" s="75"/>
      <c r="X8" s="75"/>
      <c r="Y8" s="75"/>
      <c r="Z8" s="75"/>
      <c r="AA8" s="75"/>
      <c r="AB8" s="75"/>
      <c r="AC8" s="75"/>
      <c r="AD8" s="75"/>
      <c r="AE8" s="75"/>
      <c r="AF8" s="75"/>
      <c r="AG8" s="75"/>
    </row>
    <row r="9" spans="1:33" ht="15">
      <c r="A9" s="679"/>
      <c r="B9" s="679"/>
      <c r="C9" s="679"/>
      <c r="D9" s="679"/>
      <c r="E9" s="679"/>
      <c r="F9" s="679"/>
      <c r="G9" s="679"/>
      <c r="H9" s="679"/>
      <c r="I9" s="679"/>
      <c r="J9" s="679"/>
      <c r="K9" s="679"/>
      <c r="L9" s="679"/>
      <c r="M9" s="679"/>
      <c r="N9" s="679"/>
      <c r="O9" s="679"/>
      <c r="P9" s="679"/>
      <c r="Q9" s="89"/>
      <c r="R9" s="89"/>
      <c r="S9" s="89"/>
      <c r="T9" s="89"/>
      <c r="U9" s="89"/>
      <c r="V9" s="89"/>
      <c r="W9" s="89"/>
      <c r="X9" s="89"/>
      <c r="Y9" s="89"/>
      <c r="Z9" s="89"/>
      <c r="AA9" s="89"/>
      <c r="AB9" s="89"/>
      <c r="AC9" s="89"/>
      <c r="AD9" s="89"/>
      <c r="AE9" s="89"/>
      <c r="AF9" s="89"/>
      <c r="AG9" s="89"/>
    </row>
    <row r="10" spans="1:33" ht="18" customHeight="1">
      <c r="A10" s="551" t="s">
        <v>514</v>
      </c>
      <c r="B10" s="551"/>
      <c r="C10" s="551"/>
      <c r="D10" s="551"/>
      <c r="E10" s="551"/>
      <c r="F10" s="551"/>
      <c r="G10" s="551"/>
      <c r="H10" s="551"/>
      <c r="I10" s="551"/>
      <c r="J10" s="551"/>
      <c r="K10" s="551"/>
      <c r="L10" s="551"/>
      <c r="M10" s="551"/>
      <c r="N10" s="551"/>
      <c r="O10" s="551"/>
      <c r="P10" s="551"/>
      <c r="Q10" s="12"/>
      <c r="R10" s="12"/>
      <c r="S10" s="12"/>
      <c r="T10" s="12"/>
      <c r="U10" s="12"/>
      <c r="V10" s="12"/>
      <c r="W10" s="12"/>
      <c r="X10" s="12"/>
      <c r="Y10" s="12"/>
      <c r="Z10" s="12"/>
      <c r="AA10" s="12"/>
      <c r="AB10" s="12"/>
      <c r="AC10" s="12"/>
      <c r="AD10" s="12"/>
      <c r="AE10" s="12"/>
      <c r="AF10" s="12"/>
      <c r="AG10" s="12"/>
    </row>
    <row r="11" spans="1:33" ht="18" customHeight="1">
      <c r="A11" s="111"/>
      <c r="B11" s="111"/>
      <c r="C11" s="111"/>
      <c r="D11" s="111"/>
      <c r="E11" s="111"/>
      <c r="F11" s="111"/>
      <c r="G11" s="111"/>
      <c r="H11" s="111"/>
      <c r="I11" s="111"/>
      <c r="J11" s="111"/>
      <c r="K11" s="111"/>
      <c r="L11" s="111"/>
      <c r="M11" s="111"/>
      <c r="N11" s="111"/>
      <c r="O11" s="111"/>
      <c r="P11" s="111"/>
      <c r="Q11" s="12"/>
      <c r="R11" s="12"/>
      <c r="S11" s="12"/>
      <c r="T11" s="12"/>
      <c r="U11" s="12"/>
      <c r="V11" s="12"/>
      <c r="W11" s="12"/>
      <c r="X11" s="12"/>
      <c r="Y11" s="12"/>
      <c r="Z11" s="12"/>
      <c r="AA11" s="12"/>
      <c r="AB11" s="12"/>
      <c r="AC11" s="12"/>
      <c r="AD11" s="12"/>
      <c r="AE11" s="12"/>
      <c r="AF11" s="12"/>
      <c r="AG11" s="12"/>
    </row>
    <row r="12" spans="1:52" ht="18.75">
      <c r="A12" s="551" t="s">
        <v>20</v>
      </c>
      <c r="B12" s="551"/>
      <c r="C12" s="551"/>
      <c r="D12" s="551"/>
      <c r="E12" s="551"/>
      <c r="F12" s="551"/>
      <c r="G12" s="551"/>
      <c r="H12" s="551"/>
      <c r="I12" s="551"/>
      <c r="J12" s="551"/>
      <c r="K12" s="551"/>
      <c r="L12" s="551"/>
      <c r="M12" s="551"/>
      <c r="N12" s="551"/>
      <c r="O12" s="551"/>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row>
    <row r="13" spans="1:52" ht="16.5" customHeight="1">
      <c r="A13" s="673" t="s">
        <v>414</v>
      </c>
      <c r="B13" s="673"/>
      <c r="C13" s="673"/>
      <c r="D13" s="673"/>
      <c r="E13" s="673"/>
      <c r="F13" s="673"/>
      <c r="G13" s="673"/>
      <c r="H13" s="673"/>
      <c r="I13" s="673"/>
      <c r="J13" s="673"/>
      <c r="K13" s="673"/>
      <c r="L13" s="673"/>
      <c r="M13" s="673"/>
      <c r="N13" s="673"/>
      <c r="O13" s="673"/>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33" ht="15">
      <c r="A14" s="644"/>
      <c r="B14" s="644"/>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row>
    <row r="15" spans="1:18" ht="59.25" customHeight="1">
      <c r="A15" s="682" t="s">
        <v>253</v>
      </c>
      <c r="B15" s="680" t="s">
        <v>295</v>
      </c>
      <c r="C15" s="680" t="s">
        <v>296</v>
      </c>
      <c r="D15" s="676" t="s">
        <v>289</v>
      </c>
      <c r="E15" s="676"/>
      <c r="F15" s="676"/>
      <c r="G15" s="680" t="s">
        <v>385</v>
      </c>
      <c r="H15" s="674" t="s">
        <v>386</v>
      </c>
      <c r="I15" s="675"/>
      <c r="J15" s="674" t="s">
        <v>457</v>
      </c>
      <c r="K15" s="675"/>
      <c r="L15" s="674" t="s">
        <v>30</v>
      </c>
      <c r="M15" s="675"/>
      <c r="N15" s="674" t="s">
        <v>29</v>
      </c>
      <c r="O15" s="675"/>
      <c r="R15" s="11"/>
    </row>
    <row r="16" spans="1:15" ht="78.75">
      <c r="A16" s="683"/>
      <c r="B16" s="681"/>
      <c r="C16" s="681"/>
      <c r="D16" s="108" t="s">
        <v>290</v>
      </c>
      <c r="E16" s="108" t="s">
        <v>291</v>
      </c>
      <c r="F16" s="108" t="s">
        <v>292</v>
      </c>
      <c r="G16" s="681"/>
      <c r="H16" s="110" t="s">
        <v>31</v>
      </c>
      <c r="I16" s="110" t="s">
        <v>218</v>
      </c>
      <c r="J16" s="110" t="s">
        <v>31</v>
      </c>
      <c r="K16" s="110" t="s">
        <v>218</v>
      </c>
      <c r="L16" s="110" t="s">
        <v>31</v>
      </c>
      <c r="M16" s="110" t="s">
        <v>217</v>
      </c>
      <c r="N16" s="110" t="s">
        <v>31</v>
      </c>
      <c r="O16" s="110" t="s">
        <v>217</v>
      </c>
    </row>
    <row r="17" spans="1:15" ht="15.75">
      <c r="A17" s="113">
        <v>1</v>
      </c>
      <c r="B17" s="110">
        <v>2</v>
      </c>
      <c r="C17" s="110">
        <v>3</v>
      </c>
      <c r="D17" s="110">
        <v>4</v>
      </c>
      <c r="E17" s="110">
        <v>5</v>
      </c>
      <c r="F17" s="110">
        <v>6</v>
      </c>
      <c r="G17" s="110">
        <v>7</v>
      </c>
      <c r="H17" s="110">
        <v>8</v>
      </c>
      <c r="I17" s="110">
        <v>9</v>
      </c>
      <c r="J17" s="110">
        <v>10</v>
      </c>
      <c r="K17" s="110">
        <v>11</v>
      </c>
      <c r="L17" s="110">
        <v>12</v>
      </c>
      <c r="M17" s="110">
        <v>13</v>
      </c>
      <c r="N17" s="110">
        <v>14</v>
      </c>
      <c r="O17" s="110">
        <v>15</v>
      </c>
    </row>
    <row r="18" spans="1:15" ht="38.25" customHeight="1">
      <c r="A18" s="113" t="s">
        <v>300</v>
      </c>
      <c r="B18" s="110" t="s">
        <v>330</v>
      </c>
      <c r="C18" s="110" t="s">
        <v>388</v>
      </c>
      <c r="D18" s="110" t="s">
        <v>384</v>
      </c>
      <c r="E18" s="110" t="s">
        <v>384</v>
      </c>
      <c r="F18" s="110" t="s">
        <v>384</v>
      </c>
      <c r="G18" s="110" t="s">
        <v>384</v>
      </c>
      <c r="H18" s="110" t="s">
        <v>384</v>
      </c>
      <c r="I18" s="110" t="s">
        <v>384</v>
      </c>
      <c r="J18" s="110" t="s">
        <v>384</v>
      </c>
      <c r="K18" s="110" t="s">
        <v>384</v>
      </c>
      <c r="L18" s="110" t="s">
        <v>384</v>
      </c>
      <c r="M18" s="110" t="s">
        <v>384</v>
      </c>
      <c r="N18" s="110" t="s">
        <v>384</v>
      </c>
      <c r="O18" s="110" t="s">
        <v>384</v>
      </c>
    </row>
    <row r="19" spans="1:15" ht="84" customHeight="1">
      <c r="A19" s="113" t="s">
        <v>301</v>
      </c>
      <c r="B19" s="118" t="s">
        <v>398</v>
      </c>
      <c r="C19" s="110" t="s">
        <v>384</v>
      </c>
      <c r="D19" s="110" t="s">
        <v>384</v>
      </c>
      <c r="E19" s="110" t="s">
        <v>384</v>
      </c>
      <c r="F19" s="110" t="s">
        <v>384</v>
      </c>
      <c r="G19" s="110" t="s">
        <v>384</v>
      </c>
      <c r="H19" s="110" t="s">
        <v>384</v>
      </c>
      <c r="I19" s="110" t="s">
        <v>384</v>
      </c>
      <c r="J19" s="110" t="s">
        <v>384</v>
      </c>
      <c r="K19" s="110" t="s">
        <v>384</v>
      </c>
      <c r="L19" s="110" t="s">
        <v>384</v>
      </c>
      <c r="M19" s="110" t="s">
        <v>384</v>
      </c>
      <c r="N19" s="110" t="s">
        <v>384</v>
      </c>
      <c r="O19" s="110" t="s">
        <v>384</v>
      </c>
    </row>
    <row r="20" spans="1:15" ht="48" customHeight="1">
      <c r="A20" s="671" t="s">
        <v>303</v>
      </c>
      <c r="B20" s="672" t="s">
        <v>399</v>
      </c>
      <c r="C20" s="110" t="s">
        <v>299</v>
      </c>
      <c r="D20" s="110"/>
      <c r="E20" s="110"/>
      <c r="F20" s="110"/>
      <c r="G20" s="110"/>
      <c r="H20" s="110"/>
      <c r="I20" s="110"/>
      <c r="J20" s="110"/>
      <c r="K20" s="110"/>
      <c r="L20" s="110"/>
      <c r="M20" s="110"/>
      <c r="N20" s="110"/>
      <c r="O20" s="110"/>
    </row>
    <row r="21" spans="1:15" ht="40.5" customHeight="1">
      <c r="A21" s="671"/>
      <c r="B21" s="672"/>
      <c r="C21" s="110" t="s">
        <v>298</v>
      </c>
      <c r="D21" s="110"/>
      <c r="E21" s="110"/>
      <c r="F21" s="110"/>
      <c r="G21" s="110"/>
      <c r="H21" s="110"/>
      <c r="I21" s="110"/>
      <c r="J21" s="110"/>
      <c r="K21" s="110"/>
      <c r="L21" s="110"/>
      <c r="M21" s="110"/>
      <c r="N21" s="110"/>
      <c r="O21" s="110"/>
    </row>
    <row r="22" spans="1:15" ht="28.5" customHeight="1">
      <c r="A22" s="671" t="s">
        <v>331</v>
      </c>
      <c r="B22" s="672" t="s">
        <v>297</v>
      </c>
      <c r="C22" s="110" t="s">
        <v>299</v>
      </c>
      <c r="D22" s="110"/>
      <c r="E22" s="110"/>
      <c r="F22" s="110"/>
      <c r="G22" s="110"/>
      <c r="H22" s="110"/>
      <c r="I22" s="110"/>
      <c r="J22" s="110"/>
      <c r="K22" s="110"/>
      <c r="L22" s="110"/>
      <c r="M22" s="110"/>
      <c r="N22" s="110"/>
      <c r="O22" s="110"/>
    </row>
    <row r="23" spans="1:15" ht="26.25" customHeight="1">
      <c r="A23" s="671"/>
      <c r="B23" s="672"/>
      <c r="C23" s="110" t="s">
        <v>298</v>
      </c>
      <c r="D23" s="110"/>
      <c r="E23" s="110"/>
      <c r="F23" s="110"/>
      <c r="G23" s="110"/>
      <c r="H23" s="110"/>
      <c r="I23" s="110"/>
      <c r="J23" s="110"/>
      <c r="K23" s="110"/>
      <c r="L23" s="110"/>
      <c r="M23" s="110"/>
      <c r="N23" s="110"/>
      <c r="O23" s="110"/>
    </row>
    <row r="24" spans="1:15" ht="25.5" customHeight="1">
      <c r="A24" s="671" t="s">
        <v>332</v>
      </c>
      <c r="B24" s="672" t="s">
        <v>312</v>
      </c>
      <c r="C24" s="110" t="s">
        <v>299</v>
      </c>
      <c r="D24" s="110"/>
      <c r="E24" s="110"/>
      <c r="F24" s="110"/>
      <c r="G24" s="110"/>
      <c r="H24" s="110"/>
      <c r="I24" s="110"/>
      <c r="J24" s="110"/>
      <c r="K24" s="110"/>
      <c r="L24" s="110"/>
      <c r="M24" s="110"/>
      <c r="N24" s="110"/>
      <c r="O24" s="110"/>
    </row>
    <row r="25" spans="1:15" ht="23.25" customHeight="1">
      <c r="A25" s="671"/>
      <c r="B25" s="672"/>
      <c r="C25" s="110" t="s">
        <v>298</v>
      </c>
      <c r="D25" s="110"/>
      <c r="E25" s="110"/>
      <c r="F25" s="110"/>
      <c r="G25" s="110"/>
      <c r="H25" s="110"/>
      <c r="I25" s="110"/>
      <c r="J25" s="110"/>
      <c r="K25" s="110"/>
      <c r="L25" s="110"/>
      <c r="M25" s="110"/>
      <c r="N25" s="110"/>
      <c r="O25" s="110"/>
    </row>
    <row r="26" spans="1:15" ht="29.25" customHeight="1">
      <c r="A26" s="671" t="s">
        <v>333</v>
      </c>
      <c r="B26" s="672" t="s">
        <v>313</v>
      </c>
      <c r="C26" s="110" t="s">
        <v>299</v>
      </c>
      <c r="D26" s="110"/>
      <c r="E26" s="110"/>
      <c r="F26" s="110"/>
      <c r="G26" s="110"/>
      <c r="H26" s="110"/>
      <c r="I26" s="110"/>
      <c r="J26" s="110"/>
      <c r="K26" s="110"/>
      <c r="L26" s="110"/>
      <c r="M26" s="110"/>
      <c r="N26" s="110"/>
      <c r="O26" s="110"/>
    </row>
    <row r="27" spans="1:15" ht="32.25" customHeight="1">
      <c r="A27" s="671"/>
      <c r="B27" s="672"/>
      <c r="C27" s="110" t="s">
        <v>298</v>
      </c>
      <c r="D27" s="110"/>
      <c r="E27" s="110"/>
      <c r="F27" s="110"/>
      <c r="G27" s="110"/>
      <c r="H27" s="110"/>
      <c r="I27" s="110"/>
      <c r="J27" s="110"/>
      <c r="K27" s="110"/>
      <c r="L27" s="110"/>
      <c r="M27" s="110"/>
      <c r="N27" s="110"/>
      <c r="O27" s="110"/>
    </row>
    <row r="28" spans="1:15" ht="24.75" customHeight="1">
      <c r="A28" s="671" t="s">
        <v>334</v>
      </c>
      <c r="B28" s="672" t="s">
        <v>314</v>
      </c>
      <c r="C28" s="110" t="s">
        <v>299</v>
      </c>
      <c r="D28" s="110"/>
      <c r="E28" s="110"/>
      <c r="F28" s="110"/>
      <c r="G28" s="110"/>
      <c r="H28" s="110"/>
      <c r="I28" s="110"/>
      <c r="J28" s="110"/>
      <c r="K28" s="110"/>
      <c r="L28" s="110"/>
      <c r="M28" s="110"/>
      <c r="N28" s="110"/>
      <c r="O28" s="110"/>
    </row>
    <row r="29" spans="1:15" ht="24.75" customHeight="1">
      <c r="A29" s="671"/>
      <c r="B29" s="672"/>
      <c r="C29" s="110" t="s">
        <v>298</v>
      </c>
      <c r="D29" s="110"/>
      <c r="E29" s="110"/>
      <c r="F29" s="110"/>
      <c r="G29" s="110"/>
      <c r="H29" s="110"/>
      <c r="I29" s="110"/>
      <c r="J29" s="110"/>
      <c r="K29" s="110"/>
      <c r="L29" s="110"/>
      <c r="M29" s="110"/>
      <c r="N29" s="110"/>
      <c r="O29" s="110"/>
    </row>
    <row r="30" spans="1:15" ht="39.75" customHeight="1">
      <c r="A30" s="671" t="s">
        <v>304</v>
      </c>
      <c r="B30" s="672" t="s">
        <v>315</v>
      </c>
      <c r="C30" s="110" t="s">
        <v>299</v>
      </c>
      <c r="D30" s="110"/>
      <c r="E30" s="110"/>
      <c r="F30" s="110"/>
      <c r="G30" s="110"/>
      <c r="H30" s="110"/>
      <c r="I30" s="110"/>
      <c r="J30" s="110"/>
      <c r="K30" s="110"/>
      <c r="L30" s="110"/>
      <c r="M30" s="110"/>
      <c r="N30" s="110"/>
      <c r="O30" s="110"/>
    </row>
    <row r="31" spans="1:15" ht="45" customHeight="1">
      <c r="A31" s="671"/>
      <c r="B31" s="672"/>
      <c r="C31" s="110" t="s">
        <v>298</v>
      </c>
      <c r="D31" s="110"/>
      <c r="E31" s="110"/>
      <c r="F31" s="110"/>
      <c r="G31" s="110"/>
      <c r="H31" s="110"/>
      <c r="I31" s="110"/>
      <c r="J31" s="110"/>
      <c r="K31" s="110"/>
      <c r="L31" s="110"/>
      <c r="M31" s="110"/>
      <c r="N31" s="110"/>
      <c r="O31" s="110"/>
    </row>
    <row r="32" spans="1:15" ht="28.5" customHeight="1">
      <c r="A32" s="671" t="s">
        <v>335</v>
      </c>
      <c r="B32" s="672" t="s">
        <v>297</v>
      </c>
      <c r="C32" s="110" t="s">
        <v>299</v>
      </c>
      <c r="D32" s="110"/>
      <c r="E32" s="110"/>
      <c r="F32" s="110"/>
      <c r="G32" s="110"/>
      <c r="H32" s="110"/>
      <c r="I32" s="110"/>
      <c r="J32" s="110"/>
      <c r="K32" s="110"/>
      <c r="L32" s="110"/>
      <c r="M32" s="110"/>
      <c r="N32" s="110"/>
      <c r="O32" s="110"/>
    </row>
    <row r="33" spans="1:15" ht="26.25" customHeight="1">
      <c r="A33" s="671"/>
      <c r="B33" s="672"/>
      <c r="C33" s="110" t="s">
        <v>298</v>
      </c>
      <c r="D33" s="110"/>
      <c r="E33" s="110"/>
      <c r="F33" s="110"/>
      <c r="G33" s="110"/>
      <c r="H33" s="110"/>
      <c r="I33" s="110"/>
      <c r="J33" s="110"/>
      <c r="K33" s="110"/>
      <c r="L33" s="110"/>
      <c r="M33" s="110"/>
      <c r="N33" s="110"/>
      <c r="O33" s="110"/>
    </row>
    <row r="34" spans="1:15" ht="30.75" customHeight="1">
      <c r="A34" s="671" t="s">
        <v>336</v>
      </c>
      <c r="B34" s="672" t="s">
        <v>312</v>
      </c>
      <c r="C34" s="110" t="s">
        <v>299</v>
      </c>
      <c r="D34" s="110"/>
      <c r="E34" s="110"/>
      <c r="F34" s="110"/>
      <c r="G34" s="110"/>
      <c r="H34" s="110"/>
      <c r="I34" s="110"/>
      <c r="J34" s="110"/>
      <c r="K34" s="110"/>
      <c r="L34" s="110"/>
      <c r="M34" s="110"/>
      <c r="N34" s="110"/>
      <c r="O34" s="110"/>
    </row>
    <row r="35" spans="1:15" ht="30.75" customHeight="1">
      <c r="A35" s="671"/>
      <c r="B35" s="672"/>
      <c r="C35" s="110" t="s">
        <v>298</v>
      </c>
      <c r="D35" s="110"/>
      <c r="E35" s="110"/>
      <c r="F35" s="110"/>
      <c r="G35" s="110"/>
      <c r="H35" s="110"/>
      <c r="I35" s="110"/>
      <c r="J35" s="110"/>
      <c r="K35" s="110"/>
      <c r="L35" s="110"/>
      <c r="M35" s="110"/>
      <c r="N35" s="110"/>
      <c r="O35" s="110"/>
    </row>
    <row r="36" spans="1:15" ht="30.75" customHeight="1">
      <c r="A36" s="671" t="s">
        <v>337</v>
      </c>
      <c r="B36" s="672" t="s">
        <v>313</v>
      </c>
      <c r="C36" s="110" t="s">
        <v>299</v>
      </c>
      <c r="D36" s="110"/>
      <c r="E36" s="110"/>
      <c r="F36" s="110"/>
      <c r="G36" s="110"/>
      <c r="H36" s="110"/>
      <c r="I36" s="110"/>
      <c r="J36" s="110"/>
      <c r="K36" s="110"/>
      <c r="L36" s="110"/>
      <c r="M36" s="110"/>
      <c r="N36" s="110"/>
      <c r="O36" s="110"/>
    </row>
    <row r="37" spans="1:15" ht="27.75" customHeight="1">
      <c r="A37" s="671"/>
      <c r="B37" s="672"/>
      <c r="C37" s="110" t="s">
        <v>298</v>
      </c>
      <c r="D37" s="110"/>
      <c r="E37" s="110"/>
      <c r="F37" s="110"/>
      <c r="G37" s="110"/>
      <c r="H37" s="110"/>
      <c r="I37" s="110"/>
      <c r="J37" s="110"/>
      <c r="K37" s="110"/>
      <c r="L37" s="110"/>
      <c r="M37" s="110"/>
      <c r="N37" s="110"/>
      <c r="O37" s="110"/>
    </row>
    <row r="38" spans="1:15" ht="30.75" customHeight="1">
      <c r="A38" s="671" t="s">
        <v>338</v>
      </c>
      <c r="B38" s="672" t="s">
        <v>314</v>
      </c>
      <c r="C38" s="110" t="s">
        <v>299</v>
      </c>
      <c r="D38" s="110"/>
      <c r="E38" s="110"/>
      <c r="F38" s="110"/>
      <c r="G38" s="110"/>
      <c r="H38" s="110"/>
      <c r="I38" s="110"/>
      <c r="J38" s="110"/>
      <c r="K38" s="110"/>
      <c r="L38" s="110"/>
      <c r="M38" s="110"/>
      <c r="N38" s="110"/>
      <c r="O38" s="110"/>
    </row>
    <row r="39" spans="1:15" ht="32.25" customHeight="1">
      <c r="A39" s="671"/>
      <c r="B39" s="672"/>
      <c r="C39" s="110" t="s">
        <v>298</v>
      </c>
      <c r="D39" s="110"/>
      <c r="E39" s="110"/>
      <c r="F39" s="110"/>
      <c r="G39" s="110"/>
      <c r="H39" s="110"/>
      <c r="I39" s="110"/>
      <c r="J39" s="110"/>
      <c r="K39" s="110"/>
      <c r="L39" s="110"/>
      <c r="M39" s="110"/>
      <c r="N39" s="110"/>
      <c r="O39" s="110"/>
    </row>
    <row r="40" spans="1:15" ht="40.5" customHeight="1">
      <c r="A40" s="671" t="s">
        <v>305</v>
      </c>
      <c r="B40" s="672" t="s">
        <v>316</v>
      </c>
      <c r="C40" s="110" t="s">
        <v>299</v>
      </c>
      <c r="D40" s="110"/>
      <c r="E40" s="110"/>
      <c r="F40" s="110"/>
      <c r="G40" s="110"/>
      <c r="H40" s="110"/>
      <c r="I40" s="110"/>
      <c r="J40" s="110"/>
      <c r="K40" s="110"/>
      <c r="L40" s="110"/>
      <c r="M40" s="110"/>
      <c r="N40" s="110"/>
      <c r="O40" s="110"/>
    </row>
    <row r="41" spans="1:15" ht="33" customHeight="1">
      <c r="A41" s="671"/>
      <c r="B41" s="672"/>
      <c r="C41" s="110" t="s">
        <v>298</v>
      </c>
      <c r="D41" s="110"/>
      <c r="E41" s="110"/>
      <c r="F41" s="110"/>
      <c r="G41" s="110"/>
      <c r="H41" s="110"/>
      <c r="I41" s="110"/>
      <c r="J41" s="110"/>
      <c r="K41" s="110"/>
      <c r="L41" s="110"/>
      <c r="M41" s="110"/>
      <c r="N41" s="110"/>
      <c r="O41" s="110"/>
    </row>
    <row r="42" spans="1:15" ht="27" customHeight="1">
      <c r="A42" s="671" t="s">
        <v>339</v>
      </c>
      <c r="B42" s="672" t="s">
        <v>297</v>
      </c>
      <c r="C42" s="110" t="s">
        <v>299</v>
      </c>
      <c r="D42" s="110"/>
      <c r="E42" s="110"/>
      <c r="F42" s="110"/>
      <c r="G42" s="110"/>
      <c r="H42" s="110"/>
      <c r="I42" s="110"/>
      <c r="J42" s="110"/>
      <c r="K42" s="110"/>
      <c r="L42" s="110"/>
      <c r="M42" s="110"/>
      <c r="N42" s="110"/>
      <c r="O42" s="110"/>
    </row>
    <row r="43" spans="1:15" ht="30.75" customHeight="1">
      <c r="A43" s="671"/>
      <c r="B43" s="672"/>
      <c r="C43" s="110" t="s">
        <v>298</v>
      </c>
      <c r="D43" s="110"/>
      <c r="E43" s="110"/>
      <c r="F43" s="110"/>
      <c r="G43" s="110"/>
      <c r="H43" s="110"/>
      <c r="I43" s="110"/>
      <c r="J43" s="110"/>
      <c r="K43" s="110"/>
      <c r="L43" s="110"/>
      <c r="M43" s="110"/>
      <c r="N43" s="110"/>
      <c r="O43" s="110"/>
    </row>
    <row r="44" spans="1:15" ht="30.75" customHeight="1">
      <c r="A44" s="671" t="s">
        <v>340</v>
      </c>
      <c r="B44" s="672" t="s">
        <v>312</v>
      </c>
      <c r="C44" s="110" t="s">
        <v>299</v>
      </c>
      <c r="D44" s="110"/>
      <c r="E44" s="110"/>
      <c r="F44" s="110"/>
      <c r="G44" s="110"/>
      <c r="H44" s="110"/>
      <c r="I44" s="110"/>
      <c r="J44" s="110"/>
      <c r="K44" s="110"/>
      <c r="L44" s="110"/>
      <c r="M44" s="110"/>
      <c r="N44" s="110"/>
      <c r="O44" s="110"/>
    </row>
    <row r="45" spans="1:15" ht="29.25" customHeight="1">
      <c r="A45" s="671"/>
      <c r="B45" s="672"/>
      <c r="C45" s="110" t="s">
        <v>298</v>
      </c>
      <c r="D45" s="110"/>
      <c r="E45" s="110"/>
      <c r="F45" s="110"/>
      <c r="G45" s="110"/>
      <c r="H45" s="110"/>
      <c r="I45" s="110"/>
      <c r="J45" s="110"/>
      <c r="K45" s="110"/>
      <c r="L45" s="110"/>
      <c r="M45" s="110"/>
      <c r="N45" s="110"/>
      <c r="O45" s="110"/>
    </row>
    <row r="46" spans="1:15" ht="31.5" customHeight="1">
      <c r="A46" s="671" t="s">
        <v>341</v>
      </c>
      <c r="B46" s="672" t="s">
        <v>313</v>
      </c>
      <c r="C46" s="110" t="s">
        <v>299</v>
      </c>
      <c r="D46" s="110"/>
      <c r="E46" s="110"/>
      <c r="F46" s="110"/>
      <c r="G46" s="110"/>
      <c r="H46" s="110"/>
      <c r="I46" s="110"/>
      <c r="J46" s="110"/>
      <c r="K46" s="110"/>
      <c r="L46" s="110"/>
      <c r="M46" s="110"/>
      <c r="N46" s="110"/>
      <c r="O46" s="110"/>
    </row>
    <row r="47" spans="1:15" ht="30.75" customHeight="1">
      <c r="A47" s="671"/>
      <c r="B47" s="672"/>
      <c r="C47" s="110" t="s">
        <v>298</v>
      </c>
      <c r="D47" s="110"/>
      <c r="E47" s="110"/>
      <c r="F47" s="110"/>
      <c r="G47" s="110"/>
      <c r="H47" s="110"/>
      <c r="I47" s="110"/>
      <c r="J47" s="110"/>
      <c r="K47" s="110"/>
      <c r="L47" s="110"/>
      <c r="M47" s="110"/>
      <c r="N47" s="110"/>
      <c r="O47" s="110"/>
    </row>
    <row r="48" spans="1:15" ht="27.75" customHeight="1">
      <c r="A48" s="671" t="s">
        <v>342</v>
      </c>
      <c r="B48" s="672" t="s">
        <v>314</v>
      </c>
      <c r="C48" s="110" t="s">
        <v>299</v>
      </c>
      <c r="D48" s="110"/>
      <c r="E48" s="110"/>
      <c r="F48" s="110"/>
      <c r="G48" s="110"/>
      <c r="H48" s="110"/>
      <c r="I48" s="110"/>
      <c r="J48" s="110"/>
      <c r="K48" s="110"/>
      <c r="L48" s="110"/>
      <c r="M48" s="110"/>
      <c r="N48" s="110"/>
      <c r="O48" s="110"/>
    </row>
    <row r="49" spans="1:15" ht="27.75" customHeight="1">
      <c r="A49" s="671"/>
      <c r="B49" s="672"/>
      <c r="C49" s="110" t="s">
        <v>298</v>
      </c>
      <c r="D49" s="110"/>
      <c r="E49" s="110"/>
      <c r="F49" s="110"/>
      <c r="G49" s="110"/>
      <c r="H49" s="110"/>
      <c r="I49" s="110"/>
      <c r="J49" s="109"/>
      <c r="K49" s="109"/>
      <c r="L49" s="109"/>
      <c r="M49" s="109"/>
      <c r="N49" s="109"/>
      <c r="O49" s="109"/>
    </row>
    <row r="50" spans="1:15" ht="102.75" customHeight="1">
      <c r="A50" s="113" t="s">
        <v>306</v>
      </c>
      <c r="B50" s="109" t="s">
        <v>402</v>
      </c>
      <c r="C50" s="110" t="s">
        <v>403</v>
      </c>
      <c r="D50" s="110"/>
      <c r="E50" s="110"/>
      <c r="F50" s="110"/>
      <c r="G50" s="110"/>
      <c r="H50" s="110"/>
      <c r="I50" s="110"/>
      <c r="J50" s="109"/>
      <c r="K50" s="109"/>
      <c r="L50" s="109"/>
      <c r="M50" s="109"/>
      <c r="N50" s="109"/>
      <c r="O50" s="109"/>
    </row>
    <row r="51" spans="1:15" ht="39.75" customHeight="1">
      <c r="A51" s="113" t="s">
        <v>343</v>
      </c>
      <c r="B51" s="109" t="s">
        <v>317</v>
      </c>
      <c r="C51" s="110" t="s">
        <v>403</v>
      </c>
      <c r="D51" s="110"/>
      <c r="E51" s="110"/>
      <c r="F51" s="110"/>
      <c r="G51" s="110"/>
      <c r="H51" s="110"/>
      <c r="I51" s="110"/>
      <c r="J51" s="109"/>
      <c r="K51" s="109"/>
      <c r="L51" s="109"/>
      <c r="M51" s="109"/>
      <c r="N51" s="109"/>
      <c r="O51" s="109"/>
    </row>
    <row r="52" spans="1:15" ht="47.25">
      <c r="A52" s="113" t="s">
        <v>344</v>
      </c>
      <c r="B52" s="109" t="s">
        <v>318</v>
      </c>
      <c r="C52" s="110" t="s">
        <v>403</v>
      </c>
      <c r="D52" s="110"/>
      <c r="E52" s="110"/>
      <c r="F52" s="110"/>
      <c r="G52" s="110"/>
      <c r="H52" s="110"/>
      <c r="I52" s="110"/>
      <c r="J52" s="109"/>
      <c r="K52" s="109"/>
      <c r="L52" s="109"/>
      <c r="M52" s="109"/>
      <c r="N52" s="109"/>
      <c r="O52" s="109"/>
    </row>
    <row r="53" spans="1:15" ht="54.75" customHeight="1">
      <c r="A53" s="113" t="s">
        <v>345</v>
      </c>
      <c r="B53" s="109" t="s">
        <v>319</v>
      </c>
      <c r="C53" s="110" t="s">
        <v>403</v>
      </c>
      <c r="D53" s="110"/>
      <c r="E53" s="110"/>
      <c r="F53" s="110"/>
      <c r="G53" s="110"/>
      <c r="H53" s="110"/>
      <c r="I53" s="110"/>
      <c r="J53" s="109"/>
      <c r="K53" s="109"/>
      <c r="L53" s="109"/>
      <c r="M53" s="109"/>
      <c r="N53" s="109"/>
      <c r="O53" s="109"/>
    </row>
    <row r="54" spans="1:15" ht="48.75" customHeight="1">
      <c r="A54" s="113" t="s">
        <v>346</v>
      </c>
      <c r="B54" s="109" t="s">
        <v>320</v>
      </c>
      <c r="C54" s="110" t="s">
        <v>403</v>
      </c>
      <c r="D54" s="110"/>
      <c r="E54" s="110"/>
      <c r="F54" s="110"/>
      <c r="G54" s="110"/>
      <c r="H54" s="110"/>
      <c r="I54" s="110"/>
      <c r="J54" s="109"/>
      <c r="K54" s="109"/>
      <c r="L54" s="109"/>
      <c r="M54" s="109"/>
      <c r="N54" s="109"/>
      <c r="O54" s="109"/>
    </row>
    <row r="55" spans="1:15" ht="29.25" customHeight="1">
      <c r="A55" s="671" t="s">
        <v>347</v>
      </c>
      <c r="B55" s="672" t="s">
        <v>401</v>
      </c>
      <c r="C55" s="110" t="s">
        <v>440</v>
      </c>
      <c r="D55" s="110"/>
      <c r="E55" s="110"/>
      <c r="F55" s="110"/>
      <c r="G55" s="110"/>
      <c r="H55" s="110"/>
      <c r="I55" s="110"/>
      <c r="J55" s="109"/>
      <c r="K55" s="109"/>
      <c r="L55" s="109"/>
      <c r="M55" s="109"/>
      <c r="N55" s="109"/>
      <c r="O55" s="109"/>
    </row>
    <row r="56" spans="1:15" ht="27.75" customHeight="1">
      <c r="A56" s="671"/>
      <c r="B56" s="672"/>
      <c r="C56" s="110" t="s">
        <v>293</v>
      </c>
      <c r="D56" s="110"/>
      <c r="E56" s="110"/>
      <c r="F56" s="110"/>
      <c r="G56" s="110"/>
      <c r="H56" s="110"/>
      <c r="I56" s="110"/>
      <c r="J56" s="109"/>
      <c r="K56" s="109"/>
      <c r="L56" s="109"/>
      <c r="M56" s="109"/>
      <c r="N56" s="109"/>
      <c r="O56" s="109"/>
    </row>
    <row r="57" spans="1:15" ht="27.75" customHeight="1">
      <c r="A57" s="671"/>
      <c r="B57" s="672"/>
      <c r="C57" s="110" t="s">
        <v>294</v>
      </c>
      <c r="D57" s="110"/>
      <c r="E57" s="110"/>
      <c r="F57" s="110"/>
      <c r="G57" s="110"/>
      <c r="H57" s="110"/>
      <c r="I57" s="110"/>
      <c r="J57" s="109"/>
      <c r="K57" s="109"/>
      <c r="L57" s="109"/>
      <c r="M57" s="109"/>
      <c r="N57" s="109"/>
      <c r="O57" s="109"/>
    </row>
    <row r="58" spans="1:15" ht="24" customHeight="1">
      <c r="A58" s="671"/>
      <c r="B58" s="672"/>
      <c r="C58" s="110" t="s">
        <v>404</v>
      </c>
      <c r="D58" s="110"/>
      <c r="E58" s="110"/>
      <c r="F58" s="110"/>
      <c r="G58" s="110"/>
      <c r="H58" s="110"/>
      <c r="I58" s="110"/>
      <c r="J58" s="109"/>
      <c r="K58" s="109"/>
      <c r="L58" s="109"/>
      <c r="M58" s="109"/>
      <c r="N58" s="109"/>
      <c r="O58" s="109"/>
    </row>
    <row r="59" spans="1:15" ht="15.75">
      <c r="A59" s="671" t="s">
        <v>348</v>
      </c>
      <c r="B59" s="672" t="s">
        <v>312</v>
      </c>
      <c r="C59" s="110" t="s">
        <v>440</v>
      </c>
      <c r="D59" s="110"/>
      <c r="E59" s="110"/>
      <c r="F59" s="110"/>
      <c r="G59" s="110"/>
      <c r="H59" s="110"/>
      <c r="I59" s="110"/>
      <c r="J59" s="109"/>
      <c r="K59" s="109"/>
      <c r="L59" s="109"/>
      <c r="M59" s="109"/>
      <c r="N59" s="109"/>
      <c r="O59" s="109"/>
    </row>
    <row r="60" spans="1:15" ht="15.75">
      <c r="A60" s="671"/>
      <c r="B60" s="672"/>
      <c r="C60" s="110" t="s">
        <v>293</v>
      </c>
      <c r="D60" s="110"/>
      <c r="E60" s="110"/>
      <c r="F60" s="110"/>
      <c r="G60" s="110"/>
      <c r="H60" s="110"/>
      <c r="I60" s="110"/>
      <c r="J60" s="109"/>
      <c r="K60" s="109"/>
      <c r="L60" s="109"/>
      <c r="M60" s="109"/>
      <c r="N60" s="109"/>
      <c r="O60" s="109"/>
    </row>
    <row r="61" spans="1:15" ht="15.75">
      <c r="A61" s="671"/>
      <c r="B61" s="672"/>
      <c r="C61" s="110" t="s">
        <v>294</v>
      </c>
      <c r="D61" s="110"/>
      <c r="E61" s="110"/>
      <c r="F61" s="110"/>
      <c r="G61" s="110"/>
      <c r="H61" s="110"/>
      <c r="I61" s="110"/>
      <c r="J61" s="109"/>
      <c r="K61" s="109"/>
      <c r="L61" s="109"/>
      <c r="M61" s="109"/>
      <c r="N61" s="109"/>
      <c r="O61" s="109"/>
    </row>
    <row r="62" spans="1:15" ht="18.75">
      <c r="A62" s="671"/>
      <c r="B62" s="672"/>
      <c r="C62" s="110" t="s">
        <v>404</v>
      </c>
      <c r="D62" s="110"/>
      <c r="E62" s="110"/>
      <c r="F62" s="110"/>
      <c r="G62" s="110"/>
      <c r="H62" s="110"/>
      <c r="I62" s="110"/>
      <c r="J62" s="109"/>
      <c r="K62" s="109"/>
      <c r="L62" s="109"/>
      <c r="M62" s="109"/>
      <c r="N62" s="109"/>
      <c r="O62" s="109"/>
    </row>
    <row r="63" spans="1:15" ht="15.75">
      <c r="A63" s="671" t="s">
        <v>349</v>
      </c>
      <c r="B63" s="672" t="s">
        <v>313</v>
      </c>
      <c r="C63" s="110" t="s">
        <v>440</v>
      </c>
      <c r="D63" s="110"/>
      <c r="E63" s="110"/>
      <c r="F63" s="110"/>
      <c r="G63" s="110"/>
      <c r="H63" s="110"/>
      <c r="I63" s="110"/>
      <c r="J63" s="109"/>
      <c r="K63" s="109"/>
      <c r="L63" s="109"/>
      <c r="M63" s="109"/>
      <c r="N63" s="109"/>
      <c r="O63" s="109"/>
    </row>
    <row r="64" spans="1:15" ht="15.75">
      <c r="A64" s="671"/>
      <c r="B64" s="672"/>
      <c r="C64" s="110" t="s">
        <v>293</v>
      </c>
      <c r="D64" s="110"/>
      <c r="E64" s="110"/>
      <c r="F64" s="110"/>
      <c r="G64" s="110"/>
      <c r="H64" s="110"/>
      <c r="I64" s="110"/>
      <c r="J64" s="109"/>
      <c r="K64" s="109"/>
      <c r="L64" s="109"/>
      <c r="M64" s="109"/>
      <c r="N64" s="109"/>
      <c r="O64" s="109"/>
    </row>
    <row r="65" spans="1:15" ht="15.75">
      <c r="A65" s="671"/>
      <c r="B65" s="672"/>
      <c r="C65" s="110" t="s">
        <v>294</v>
      </c>
      <c r="D65" s="110"/>
      <c r="E65" s="110"/>
      <c r="F65" s="110"/>
      <c r="G65" s="110"/>
      <c r="H65" s="110"/>
      <c r="I65" s="110"/>
      <c r="J65" s="109"/>
      <c r="K65" s="109"/>
      <c r="L65" s="109"/>
      <c r="M65" s="109"/>
      <c r="N65" s="109"/>
      <c r="O65" s="109"/>
    </row>
    <row r="66" spans="1:15" ht="18.75">
      <c r="A66" s="671"/>
      <c r="B66" s="672"/>
      <c r="C66" s="110" t="s">
        <v>404</v>
      </c>
      <c r="D66" s="110"/>
      <c r="E66" s="110"/>
      <c r="F66" s="110"/>
      <c r="G66" s="110"/>
      <c r="H66" s="110"/>
      <c r="I66" s="110"/>
      <c r="J66" s="109"/>
      <c r="K66" s="109"/>
      <c r="L66" s="109"/>
      <c r="M66" s="109"/>
      <c r="N66" s="109"/>
      <c r="O66" s="109"/>
    </row>
    <row r="67" spans="1:15" ht="15.75">
      <c r="A67" s="671" t="s">
        <v>350</v>
      </c>
      <c r="B67" s="672" t="s">
        <v>314</v>
      </c>
      <c r="C67" s="110" t="s">
        <v>440</v>
      </c>
      <c r="D67" s="110"/>
      <c r="E67" s="110"/>
      <c r="F67" s="110"/>
      <c r="G67" s="110"/>
      <c r="H67" s="110"/>
      <c r="I67" s="110"/>
      <c r="J67" s="109"/>
      <c r="K67" s="109"/>
      <c r="L67" s="109"/>
      <c r="M67" s="109"/>
      <c r="N67" s="109"/>
      <c r="O67" s="109"/>
    </row>
    <row r="68" spans="1:15" ht="15.75">
      <c r="A68" s="671"/>
      <c r="B68" s="672"/>
      <c r="C68" s="110" t="s">
        <v>293</v>
      </c>
      <c r="D68" s="110"/>
      <c r="E68" s="110"/>
      <c r="F68" s="110"/>
      <c r="G68" s="110"/>
      <c r="H68" s="110"/>
      <c r="I68" s="110"/>
      <c r="J68" s="109"/>
      <c r="K68" s="109"/>
      <c r="L68" s="109"/>
      <c r="M68" s="109"/>
      <c r="N68" s="109"/>
      <c r="O68" s="109"/>
    </row>
    <row r="69" spans="1:15" ht="29.25" customHeight="1">
      <c r="A69" s="671"/>
      <c r="B69" s="672"/>
      <c r="C69" s="110" t="s">
        <v>294</v>
      </c>
      <c r="D69" s="110"/>
      <c r="E69" s="110"/>
      <c r="F69" s="110"/>
      <c r="G69" s="110"/>
      <c r="H69" s="110"/>
      <c r="I69" s="110"/>
      <c r="J69" s="109"/>
      <c r="K69" s="109"/>
      <c r="L69" s="109"/>
      <c r="M69" s="109"/>
      <c r="N69" s="109"/>
      <c r="O69" s="109"/>
    </row>
    <row r="70" spans="1:15" ht="25.5" customHeight="1">
      <c r="A70" s="671"/>
      <c r="B70" s="672"/>
      <c r="C70" s="110" t="s">
        <v>404</v>
      </c>
      <c r="D70" s="110"/>
      <c r="E70" s="110"/>
      <c r="F70" s="110"/>
      <c r="G70" s="110"/>
      <c r="H70" s="110"/>
      <c r="I70" s="110"/>
      <c r="J70" s="109"/>
      <c r="K70" s="109"/>
      <c r="L70" s="109"/>
      <c r="M70" s="109"/>
      <c r="N70" s="109"/>
      <c r="O70" s="109"/>
    </row>
    <row r="71" spans="1:15" ht="27.75" customHeight="1">
      <c r="A71" s="671" t="s">
        <v>351</v>
      </c>
      <c r="B71" s="672" t="s">
        <v>400</v>
      </c>
      <c r="C71" s="110" t="s">
        <v>440</v>
      </c>
      <c r="D71" s="109"/>
      <c r="E71" s="109"/>
      <c r="F71" s="109"/>
      <c r="G71" s="109"/>
      <c r="H71" s="109"/>
      <c r="I71" s="109"/>
      <c r="J71" s="109"/>
      <c r="K71" s="109"/>
      <c r="L71" s="109"/>
      <c r="M71" s="109"/>
      <c r="N71" s="109"/>
      <c r="O71" s="109"/>
    </row>
    <row r="72" spans="1:15" ht="28.5" customHeight="1">
      <c r="A72" s="671"/>
      <c r="B72" s="672"/>
      <c r="C72" s="110" t="s">
        <v>293</v>
      </c>
      <c r="D72" s="109"/>
      <c r="E72" s="109"/>
      <c r="F72" s="109"/>
      <c r="G72" s="109"/>
      <c r="H72" s="109"/>
      <c r="I72" s="109"/>
      <c r="J72" s="109"/>
      <c r="K72" s="109"/>
      <c r="L72" s="109"/>
      <c r="M72" s="109"/>
      <c r="N72" s="109"/>
      <c r="O72" s="109"/>
    </row>
    <row r="73" spans="1:15" ht="24" customHeight="1">
      <c r="A73" s="671"/>
      <c r="B73" s="672"/>
      <c r="C73" s="110" t="s">
        <v>294</v>
      </c>
      <c r="D73" s="109"/>
      <c r="E73" s="109"/>
      <c r="F73" s="109"/>
      <c r="G73" s="109"/>
      <c r="H73" s="109"/>
      <c r="I73" s="109"/>
      <c r="J73" s="109"/>
      <c r="K73" s="109"/>
      <c r="L73" s="109"/>
      <c r="M73" s="109"/>
      <c r="N73" s="109"/>
      <c r="O73" s="109"/>
    </row>
    <row r="74" spans="1:15" ht="21.75" customHeight="1">
      <c r="A74" s="671"/>
      <c r="B74" s="672"/>
      <c r="C74" s="110" t="s">
        <v>404</v>
      </c>
      <c r="D74" s="109"/>
      <c r="E74" s="109"/>
      <c r="F74" s="109"/>
      <c r="G74" s="109"/>
      <c r="H74" s="109"/>
      <c r="I74" s="109"/>
      <c r="J74" s="109"/>
      <c r="K74" s="109"/>
      <c r="L74" s="109"/>
      <c r="M74" s="109"/>
      <c r="N74" s="109"/>
      <c r="O74" s="109"/>
    </row>
    <row r="75" spans="1:15" ht="15.75">
      <c r="A75" s="671" t="s">
        <v>352</v>
      </c>
      <c r="B75" s="672" t="s">
        <v>312</v>
      </c>
      <c r="C75" s="110" t="s">
        <v>440</v>
      </c>
      <c r="D75" s="110"/>
      <c r="E75" s="110"/>
      <c r="F75" s="110"/>
      <c r="G75" s="110"/>
      <c r="H75" s="110"/>
      <c r="I75" s="110"/>
      <c r="J75" s="109"/>
      <c r="K75" s="109"/>
      <c r="L75" s="109"/>
      <c r="M75" s="109"/>
      <c r="N75" s="109"/>
      <c r="O75" s="109"/>
    </row>
    <row r="76" spans="1:15" ht="15.75">
      <c r="A76" s="671"/>
      <c r="B76" s="672"/>
      <c r="C76" s="110" t="s">
        <v>293</v>
      </c>
      <c r="D76" s="110"/>
      <c r="E76" s="110"/>
      <c r="F76" s="110"/>
      <c r="G76" s="110"/>
      <c r="H76" s="110"/>
      <c r="I76" s="110"/>
      <c r="J76" s="109"/>
      <c r="K76" s="109"/>
      <c r="L76" s="109"/>
      <c r="M76" s="109"/>
      <c r="N76" s="109"/>
      <c r="O76" s="109"/>
    </row>
    <row r="77" spans="1:15" ht="15.75">
      <c r="A77" s="671"/>
      <c r="B77" s="672"/>
      <c r="C77" s="110" t="s">
        <v>294</v>
      </c>
      <c r="D77" s="110"/>
      <c r="E77" s="110"/>
      <c r="F77" s="110"/>
      <c r="G77" s="110"/>
      <c r="H77" s="110"/>
      <c r="I77" s="110"/>
      <c r="J77" s="109"/>
      <c r="K77" s="109"/>
      <c r="L77" s="109"/>
      <c r="M77" s="109"/>
      <c r="N77" s="109"/>
      <c r="O77" s="109"/>
    </row>
    <row r="78" spans="1:15" ht="15.75">
      <c r="A78" s="671"/>
      <c r="B78" s="672"/>
      <c r="C78" s="110" t="s">
        <v>6</v>
      </c>
      <c r="D78" s="110"/>
      <c r="E78" s="110"/>
      <c r="F78" s="110"/>
      <c r="G78" s="110"/>
      <c r="H78" s="110"/>
      <c r="I78" s="110"/>
      <c r="J78" s="109"/>
      <c r="K78" s="109"/>
      <c r="L78" s="109"/>
      <c r="M78" s="109"/>
      <c r="N78" s="109"/>
      <c r="O78" s="109"/>
    </row>
    <row r="79" spans="1:15" ht="15.75">
      <c r="A79" s="671" t="s">
        <v>353</v>
      </c>
      <c r="B79" s="672" t="s">
        <v>313</v>
      </c>
      <c r="C79" s="110" t="s">
        <v>440</v>
      </c>
      <c r="D79" s="110"/>
      <c r="E79" s="110"/>
      <c r="F79" s="110"/>
      <c r="G79" s="110"/>
      <c r="H79" s="110"/>
      <c r="I79" s="110"/>
      <c r="J79" s="109"/>
      <c r="K79" s="109"/>
      <c r="L79" s="109"/>
      <c r="M79" s="109"/>
      <c r="N79" s="109"/>
      <c r="O79" s="109"/>
    </row>
    <row r="80" spans="1:15" ht="15.75">
      <c r="A80" s="671"/>
      <c r="B80" s="672"/>
      <c r="C80" s="110" t="s">
        <v>293</v>
      </c>
      <c r="D80" s="110"/>
      <c r="E80" s="110"/>
      <c r="F80" s="110"/>
      <c r="G80" s="110"/>
      <c r="H80" s="110"/>
      <c r="I80" s="110"/>
      <c r="J80" s="109"/>
      <c r="K80" s="109"/>
      <c r="L80" s="109"/>
      <c r="M80" s="109"/>
      <c r="N80" s="109"/>
      <c r="O80" s="109"/>
    </row>
    <row r="81" spans="1:15" ht="15.75">
      <c r="A81" s="671"/>
      <c r="B81" s="672"/>
      <c r="C81" s="110" t="s">
        <v>294</v>
      </c>
      <c r="D81" s="110"/>
      <c r="E81" s="110"/>
      <c r="F81" s="110"/>
      <c r="G81" s="110"/>
      <c r="H81" s="110"/>
      <c r="I81" s="110"/>
      <c r="J81" s="109"/>
      <c r="K81" s="109"/>
      <c r="L81" s="109"/>
      <c r="M81" s="109"/>
      <c r="N81" s="109"/>
      <c r="O81" s="109"/>
    </row>
    <row r="82" spans="1:15" ht="18.75">
      <c r="A82" s="671"/>
      <c r="B82" s="672"/>
      <c r="C82" s="110" t="s">
        <v>404</v>
      </c>
      <c r="D82" s="110"/>
      <c r="E82" s="110"/>
      <c r="F82" s="110"/>
      <c r="G82" s="110"/>
      <c r="H82" s="110"/>
      <c r="I82" s="110"/>
      <c r="J82" s="109"/>
      <c r="K82" s="109"/>
      <c r="L82" s="109"/>
      <c r="M82" s="109"/>
      <c r="N82" s="109"/>
      <c r="O82" s="109"/>
    </row>
    <row r="83" spans="1:15" ht="15.75">
      <c r="A83" s="671" t="s">
        <v>396</v>
      </c>
      <c r="B83" s="672" t="s">
        <v>314</v>
      </c>
      <c r="C83" s="110" t="s">
        <v>440</v>
      </c>
      <c r="D83" s="110"/>
      <c r="E83" s="110"/>
      <c r="F83" s="110"/>
      <c r="G83" s="110"/>
      <c r="H83" s="110"/>
      <c r="I83" s="110"/>
      <c r="J83" s="109"/>
      <c r="K83" s="109"/>
      <c r="L83" s="109"/>
      <c r="M83" s="109"/>
      <c r="N83" s="109"/>
      <c r="O83" s="109"/>
    </row>
    <row r="84" spans="1:15" ht="15.75">
      <c r="A84" s="671"/>
      <c r="B84" s="672"/>
      <c r="C84" s="110" t="s">
        <v>293</v>
      </c>
      <c r="D84" s="110"/>
      <c r="E84" s="110"/>
      <c r="F84" s="110"/>
      <c r="G84" s="110"/>
      <c r="H84" s="110"/>
      <c r="I84" s="110"/>
      <c r="J84" s="109"/>
      <c r="K84" s="109"/>
      <c r="L84" s="109"/>
      <c r="M84" s="109"/>
      <c r="N84" s="109"/>
      <c r="O84" s="109"/>
    </row>
    <row r="85" spans="1:15" ht="15.75">
      <c r="A85" s="671"/>
      <c r="B85" s="672"/>
      <c r="C85" s="110" t="s">
        <v>294</v>
      </c>
      <c r="D85" s="110"/>
      <c r="E85" s="110"/>
      <c r="F85" s="110"/>
      <c r="G85" s="110"/>
      <c r="H85" s="110"/>
      <c r="I85" s="110"/>
      <c r="J85" s="109"/>
      <c r="K85" s="109"/>
      <c r="L85" s="109"/>
      <c r="M85" s="109"/>
      <c r="N85" s="109"/>
      <c r="O85" s="109"/>
    </row>
    <row r="86" spans="1:15" ht="20.25" customHeight="1">
      <c r="A86" s="671"/>
      <c r="B86" s="672"/>
      <c r="C86" s="110" t="s">
        <v>404</v>
      </c>
      <c r="D86" s="110"/>
      <c r="E86" s="110"/>
      <c r="F86" s="110"/>
      <c r="G86" s="110"/>
      <c r="H86" s="110"/>
      <c r="I86" s="110"/>
      <c r="J86" s="109"/>
      <c r="K86" s="109"/>
      <c r="L86" s="109"/>
      <c r="M86" s="109"/>
      <c r="N86" s="109"/>
      <c r="O86" s="109"/>
    </row>
    <row r="87" spans="1:15" ht="89.25" customHeight="1">
      <c r="A87" s="113" t="s">
        <v>302</v>
      </c>
      <c r="B87" s="118" t="s">
        <v>438</v>
      </c>
      <c r="C87" s="110" t="s">
        <v>384</v>
      </c>
      <c r="D87" s="110" t="s">
        <v>384</v>
      </c>
      <c r="E87" s="110" t="s">
        <v>384</v>
      </c>
      <c r="F87" s="110" t="s">
        <v>384</v>
      </c>
      <c r="G87" s="110" t="s">
        <v>384</v>
      </c>
      <c r="H87" s="110" t="s">
        <v>384</v>
      </c>
      <c r="I87" s="110" t="s">
        <v>384</v>
      </c>
      <c r="J87" s="110" t="s">
        <v>384</v>
      </c>
      <c r="K87" s="110" t="s">
        <v>384</v>
      </c>
      <c r="L87" s="110" t="s">
        <v>384</v>
      </c>
      <c r="M87" s="110" t="s">
        <v>384</v>
      </c>
      <c r="N87" s="110" t="s">
        <v>384</v>
      </c>
      <c r="O87" s="110" t="s">
        <v>384</v>
      </c>
    </row>
    <row r="88" spans="1:15" ht="50.25" customHeight="1">
      <c r="A88" s="671" t="s">
        <v>307</v>
      </c>
      <c r="B88" s="672" t="s">
        <v>399</v>
      </c>
      <c r="C88" s="110" t="s">
        <v>299</v>
      </c>
      <c r="D88" s="110"/>
      <c r="E88" s="110"/>
      <c r="F88" s="110"/>
      <c r="G88" s="110"/>
      <c r="H88" s="110"/>
      <c r="I88" s="110"/>
      <c r="J88" s="110"/>
      <c r="K88" s="110"/>
      <c r="L88" s="110"/>
      <c r="M88" s="110"/>
      <c r="N88" s="110"/>
      <c r="O88" s="110"/>
    </row>
    <row r="89" spans="1:15" ht="40.5" customHeight="1">
      <c r="A89" s="671"/>
      <c r="B89" s="672"/>
      <c r="C89" s="110" t="s">
        <v>298</v>
      </c>
      <c r="D89" s="110"/>
      <c r="E89" s="110"/>
      <c r="F89" s="110"/>
      <c r="G89" s="110"/>
      <c r="H89" s="110"/>
      <c r="I89" s="110"/>
      <c r="J89" s="110"/>
      <c r="K89" s="110"/>
      <c r="L89" s="110"/>
      <c r="M89" s="110"/>
      <c r="N89" s="110"/>
      <c r="O89" s="110"/>
    </row>
    <row r="90" spans="1:15" ht="33.75" customHeight="1">
      <c r="A90" s="671" t="s">
        <v>354</v>
      </c>
      <c r="B90" s="672" t="s">
        <v>297</v>
      </c>
      <c r="C90" s="110" t="s">
        <v>299</v>
      </c>
      <c r="D90" s="110"/>
      <c r="E90" s="110"/>
      <c r="F90" s="110"/>
      <c r="G90" s="110"/>
      <c r="H90" s="110"/>
      <c r="I90" s="110"/>
      <c r="J90" s="110"/>
      <c r="K90" s="110"/>
      <c r="L90" s="110"/>
      <c r="M90" s="110"/>
      <c r="N90" s="110"/>
      <c r="O90" s="110"/>
    </row>
    <row r="91" spans="1:15" ht="25.5" customHeight="1">
      <c r="A91" s="671"/>
      <c r="B91" s="672"/>
      <c r="C91" s="110" t="s">
        <v>298</v>
      </c>
      <c r="D91" s="110"/>
      <c r="E91" s="110"/>
      <c r="F91" s="110"/>
      <c r="G91" s="110"/>
      <c r="H91" s="110"/>
      <c r="I91" s="110"/>
      <c r="J91" s="110"/>
      <c r="K91" s="110"/>
      <c r="L91" s="110"/>
      <c r="M91" s="110"/>
      <c r="N91" s="110"/>
      <c r="O91" s="110"/>
    </row>
    <row r="92" spans="1:15" ht="25.5" customHeight="1">
      <c r="A92" s="671" t="s">
        <v>355</v>
      </c>
      <c r="B92" s="672" t="s">
        <v>312</v>
      </c>
      <c r="C92" s="110" t="s">
        <v>299</v>
      </c>
      <c r="D92" s="110"/>
      <c r="E92" s="110"/>
      <c r="F92" s="110"/>
      <c r="G92" s="110"/>
      <c r="H92" s="110"/>
      <c r="I92" s="110"/>
      <c r="J92" s="110"/>
      <c r="K92" s="110"/>
      <c r="L92" s="110"/>
      <c r="M92" s="110"/>
      <c r="N92" s="110"/>
      <c r="O92" s="110"/>
    </row>
    <row r="93" spans="1:15" ht="24" customHeight="1">
      <c r="A93" s="671"/>
      <c r="B93" s="672"/>
      <c r="C93" s="110" t="s">
        <v>298</v>
      </c>
      <c r="D93" s="110"/>
      <c r="E93" s="110"/>
      <c r="F93" s="110"/>
      <c r="G93" s="110"/>
      <c r="H93" s="110"/>
      <c r="I93" s="110"/>
      <c r="J93" s="110"/>
      <c r="K93" s="110"/>
      <c r="L93" s="110"/>
      <c r="M93" s="110"/>
      <c r="N93" s="110"/>
      <c r="O93" s="110"/>
    </row>
    <row r="94" spans="1:15" ht="25.5" customHeight="1">
      <c r="A94" s="671" t="s">
        <v>356</v>
      </c>
      <c r="B94" s="672" t="s">
        <v>313</v>
      </c>
      <c r="C94" s="110" t="s">
        <v>299</v>
      </c>
      <c r="D94" s="110"/>
      <c r="E94" s="110"/>
      <c r="F94" s="110"/>
      <c r="G94" s="110"/>
      <c r="H94" s="110"/>
      <c r="I94" s="110"/>
      <c r="J94" s="110"/>
      <c r="K94" s="110"/>
      <c r="L94" s="110"/>
      <c r="M94" s="110"/>
      <c r="N94" s="110"/>
      <c r="O94" s="110"/>
    </row>
    <row r="95" spans="1:15" ht="27.75" customHeight="1">
      <c r="A95" s="671"/>
      <c r="B95" s="672"/>
      <c r="C95" s="110" t="s">
        <v>298</v>
      </c>
      <c r="D95" s="110"/>
      <c r="E95" s="110"/>
      <c r="F95" s="110"/>
      <c r="G95" s="110"/>
      <c r="H95" s="110"/>
      <c r="I95" s="110"/>
      <c r="J95" s="110"/>
      <c r="K95" s="110"/>
      <c r="L95" s="110"/>
      <c r="M95" s="110"/>
      <c r="N95" s="110"/>
      <c r="O95" s="110"/>
    </row>
    <row r="96" spans="1:15" ht="28.5" customHeight="1">
      <c r="A96" s="671" t="s">
        <v>357</v>
      </c>
      <c r="B96" s="672" t="s">
        <v>314</v>
      </c>
      <c r="C96" s="110" t="s">
        <v>299</v>
      </c>
      <c r="D96" s="110"/>
      <c r="E96" s="110"/>
      <c r="F96" s="110"/>
      <c r="G96" s="110"/>
      <c r="H96" s="110"/>
      <c r="I96" s="110"/>
      <c r="J96" s="110"/>
      <c r="K96" s="110"/>
      <c r="L96" s="110"/>
      <c r="M96" s="110"/>
      <c r="N96" s="110"/>
      <c r="O96" s="110"/>
    </row>
    <row r="97" spans="1:15" ht="28.5" customHeight="1">
      <c r="A97" s="671"/>
      <c r="B97" s="672"/>
      <c r="C97" s="110" t="s">
        <v>298</v>
      </c>
      <c r="D97" s="110"/>
      <c r="E97" s="110"/>
      <c r="F97" s="110"/>
      <c r="G97" s="110"/>
      <c r="H97" s="110"/>
      <c r="I97" s="110"/>
      <c r="J97" s="110"/>
      <c r="K97" s="110"/>
      <c r="L97" s="110"/>
      <c r="M97" s="110"/>
      <c r="N97" s="110"/>
      <c r="O97" s="110"/>
    </row>
    <row r="98" spans="1:15" ht="47.25" customHeight="1">
      <c r="A98" s="671" t="s">
        <v>308</v>
      </c>
      <c r="B98" s="672" t="s">
        <v>315</v>
      </c>
      <c r="C98" s="110" t="s">
        <v>299</v>
      </c>
      <c r="D98" s="110"/>
      <c r="E98" s="110"/>
      <c r="F98" s="110"/>
      <c r="G98" s="110"/>
      <c r="H98" s="110"/>
      <c r="I98" s="110"/>
      <c r="J98" s="110"/>
      <c r="K98" s="110"/>
      <c r="L98" s="110"/>
      <c r="M98" s="110"/>
      <c r="N98" s="110"/>
      <c r="O98" s="110"/>
    </row>
    <row r="99" spans="1:15" ht="44.25" customHeight="1">
      <c r="A99" s="671"/>
      <c r="B99" s="672"/>
      <c r="C99" s="110" t="s">
        <v>298</v>
      </c>
      <c r="D99" s="110"/>
      <c r="E99" s="110"/>
      <c r="F99" s="110"/>
      <c r="G99" s="110"/>
      <c r="H99" s="110"/>
      <c r="I99" s="110"/>
      <c r="J99" s="110"/>
      <c r="K99" s="110"/>
      <c r="L99" s="110"/>
      <c r="M99" s="110"/>
      <c r="N99" s="110"/>
      <c r="O99" s="110"/>
    </row>
    <row r="100" spans="1:15" ht="25.5" customHeight="1">
      <c r="A100" s="671" t="s">
        <v>358</v>
      </c>
      <c r="B100" s="672" t="s">
        <v>297</v>
      </c>
      <c r="C100" s="110" t="s">
        <v>299</v>
      </c>
      <c r="D100" s="110"/>
      <c r="E100" s="110"/>
      <c r="F100" s="110"/>
      <c r="G100" s="110"/>
      <c r="H100" s="110"/>
      <c r="I100" s="110"/>
      <c r="J100" s="110"/>
      <c r="K100" s="110"/>
      <c r="L100" s="110"/>
      <c r="M100" s="110"/>
      <c r="N100" s="110"/>
      <c r="O100" s="110"/>
    </row>
    <row r="101" spans="1:15" ht="24.75" customHeight="1">
      <c r="A101" s="671"/>
      <c r="B101" s="672"/>
      <c r="C101" s="110" t="s">
        <v>298</v>
      </c>
      <c r="D101" s="110"/>
      <c r="E101" s="110"/>
      <c r="F101" s="110"/>
      <c r="G101" s="110"/>
      <c r="H101" s="110"/>
      <c r="I101" s="110"/>
      <c r="J101" s="110"/>
      <c r="K101" s="110"/>
      <c r="L101" s="110"/>
      <c r="M101" s="110"/>
      <c r="N101" s="110"/>
      <c r="O101" s="110"/>
    </row>
    <row r="102" spans="1:15" ht="24" customHeight="1">
      <c r="A102" s="671" t="s">
        <v>359</v>
      </c>
      <c r="B102" s="672" t="s">
        <v>312</v>
      </c>
      <c r="C102" s="110" t="s">
        <v>299</v>
      </c>
      <c r="D102" s="110"/>
      <c r="E102" s="110"/>
      <c r="F102" s="110"/>
      <c r="G102" s="110"/>
      <c r="H102" s="110"/>
      <c r="I102" s="110"/>
      <c r="J102" s="110"/>
      <c r="K102" s="110"/>
      <c r="L102" s="110"/>
      <c r="M102" s="110"/>
      <c r="N102" s="110"/>
      <c r="O102" s="110"/>
    </row>
    <row r="103" spans="1:15" ht="24" customHeight="1">
      <c r="A103" s="671"/>
      <c r="B103" s="672"/>
      <c r="C103" s="110" t="s">
        <v>298</v>
      </c>
      <c r="D103" s="110"/>
      <c r="E103" s="110"/>
      <c r="F103" s="110"/>
      <c r="G103" s="110"/>
      <c r="H103" s="110"/>
      <c r="I103" s="110"/>
      <c r="J103" s="110"/>
      <c r="K103" s="110"/>
      <c r="L103" s="110"/>
      <c r="M103" s="110"/>
      <c r="N103" s="110"/>
      <c r="O103" s="110"/>
    </row>
    <row r="104" spans="1:15" ht="30" customHeight="1">
      <c r="A104" s="671" t="s">
        <v>360</v>
      </c>
      <c r="B104" s="672" t="s">
        <v>313</v>
      </c>
      <c r="C104" s="110" t="s">
        <v>299</v>
      </c>
      <c r="D104" s="110"/>
      <c r="E104" s="110"/>
      <c r="F104" s="110"/>
      <c r="G104" s="110"/>
      <c r="H104" s="110"/>
      <c r="I104" s="110"/>
      <c r="J104" s="110"/>
      <c r="K104" s="110"/>
      <c r="L104" s="110"/>
      <c r="M104" s="110"/>
      <c r="N104" s="110"/>
      <c r="O104" s="110"/>
    </row>
    <row r="105" spans="1:15" ht="30" customHeight="1">
      <c r="A105" s="671"/>
      <c r="B105" s="672"/>
      <c r="C105" s="110" t="s">
        <v>298</v>
      </c>
      <c r="D105" s="110"/>
      <c r="E105" s="110"/>
      <c r="F105" s="110"/>
      <c r="G105" s="110"/>
      <c r="H105" s="110"/>
      <c r="I105" s="110"/>
      <c r="J105" s="110"/>
      <c r="K105" s="110"/>
      <c r="L105" s="110"/>
      <c r="M105" s="110"/>
      <c r="N105" s="110"/>
      <c r="O105" s="110"/>
    </row>
    <row r="106" spans="1:15" ht="42.75" customHeight="1">
      <c r="A106" s="671" t="s">
        <v>361</v>
      </c>
      <c r="B106" s="672" t="s">
        <v>314</v>
      </c>
      <c r="C106" s="110" t="s">
        <v>299</v>
      </c>
      <c r="D106" s="110"/>
      <c r="E106" s="110"/>
      <c r="F106" s="110"/>
      <c r="G106" s="110"/>
      <c r="H106" s="110"/>
      <c r="I106" s="110"/>
      <c r="J106" s="110"/>
      <c r="K106" s="110"/>
      <c r="L106" s="110"/>
      <c r="M106" s="110"/>
      <c r="N106" s="110"/>
      <c r="O106" s="110"/>
    </row>
    <row r="107" spans="1:15" ht="31.5" customHeight="1">
      <c r="A107" s="671"/>
      <c r="B107" s="672"/>
      <c r="C107" s="110" t="s">
        <v>298</v>
      </c>
      <c r="D107" s="110"/>
      <c r="E107" s="110"/>
      <c r="F107" s="110"/>
      <c r="G107" s="110"/>
      <c r="H107" s="110"/>
      <c r="I107" s="110"/>
      <c r="J107" s="110"/>
      <c r="K107" s="110"/>
      <c r="L107" s="110"/>
      <c r="M107" s="110"/>
      <c r="N107" s="110"/>
      <c r="O107" s="110"/>
    </row>
    <row r="108" spans="1:15" ht="36" customHeight="1">
      <c r="A108" s="671" t="s">
        <v>309</v>
      </c>
      <c r="B108" s="672" t="s">
        <v>316</v>
      </c>
      <c r="C108" s="110" t="s">
        <v>299</v>
      </c>
      <c r="D108" s="110"/>
      <c r="E108" s="110"/>
      <c r="F108" s="110"/>
      <c r="G108" s="110"/>
      <c r="H108" s="110"/>
      <c r="I108" s="110"/>
      <c r="J108" s="110"/>
      <c r="K108" s="110"/>
      <c r="L108" s="110"/>
      <c r="M108" s="110"/>
      <c r="N108" s="110"/>
      <c r="O108" s="110"/>
    </row>
    <row r="109" spans="1:15" ht="35.25" customHeight="1">
      <c r="A109" s="671"/>
      <c r="B109" s="672"/>
      <c r="C109" s="110" t="s">
        <v>298</v>
      </c>
      <c r="D109" s="110"/>
      <c r="E109" s="110"/>
      <c r="F109" s="110"/>
      <c r="G109" s="110"/>
      <c r="H109" s="110"/>
      <c r="I109" s="110"/>
      <c r="J109" s="110"/>
      <c r="K109" s="110"/>
      <c r="L109" s="110"/>
      <c r="M109" s="110"/>
      <c r="N109" s="110"/>
      <c r="O109" s="110"/>
    </row>
    <row r="110" spans="1:15" ht="24" customHeight="1">
      <c r="A110" s="671" t="s">
        <v>362</v>
      </c>
      <c r="B110" s="672" t="s">
        <v>297</v>
      </c>
      <c r="C110" s="110" t="s">
        <v>299</v>
      </c>
      <c r="D110" s="110"/>
      <c r="E110" s="110"/>
      <c r="F110" s="110"/>
      <c r="G110" s="110"/>
      <c r="H110" s="110"/>
      <c r="I110" s="110"/>
      <c r="J110" s="110"/>
      <c r="K110" s="110"/>
      <c r="L110" s="110"/>
      <c r="M110" s="110"/>
      <c r="N110" s="110"/>
      <c r="O110" s="110"/>
    </row>
    <row r="111" spans="1:15" ht="24.75" customHeight="1">
      <c r="A111" s="671"/>
      <c r="B111" s="672"/>
      <c r="C111" s="110" t="s">
        <v>298</v>
      </c>
      <c r="D111" s="110"/>
      <c r="E111" s="110"/>
      <c r="F111" s="110"/>
      <c r="G111" s="110"/>
      <c r="H111" s="110"/>
      <c r="I111" s="110"/>
      <c r="J111" s="110"/>
      <c r="K111" s="110"/>
      <c r="L111" s="110"/>
      <c r="M111" s="110"/>
      <c r="N111" s="110"/>
      <c r="O111" s="110"/>
    </row>
    <row r="112" spans="1:15" ht="25.5" customHeight="1">
      <c r="A112" s="671" t="s">
        <v>363</v>
      </c>
      <c r="B112" s="672" t="s">
        <v>312</v>
      </c>
      <c r="C112" s="110" t="s">
        <v>299</v>
      </c>
      <c r="D112" s="110"/>
      <c r="E112" s="110"/>
      <c r="F112" s="110"/>
      <c r="G112" s="110"/>
      <c r="H112" s="110"/>
      <c r="I112" s="110"/>
      <c r="J112" s="110"/>
      <c r="K112" s="110"/>
      <c r="L112" s="110"/>
      <c r="M112" s="110"/>
      <c r="N112" s="110"/>
      <c r="O112" s="110"/>
    </row>
    <row r="113" spans="1:15" ht="24.75" customHeight="1">
      <c r="A113" s="671"/>
      <c r="B113" s="672"/>
      <c r="C113" s="110" t="s">
        <v>298</v>
      </c>
      <c r="D113" s="110"/>
      <c r="E113" s="110"/>
      <c r="F113" s="110"/>
      <c r="G113" s="110"/>
      <c r="H113" s="110"/>
      <c r="I113" s="110"/>
      <c r="J113" s="110"/>
      <c r="K113" s="110"/>
      <c r="L113" s="110"/>
      <c r="M113" s="110"/>
      <c r="N113" s="110"/>
      <c r="O113" s="110"/>
    </row>
    <row r="114" spans="1:15" ht="28.5" customHeight="1">
      <c r="A114" s="671" t="s">
        <v>364</v>
      </c>
      <c r="B114" s="672" t="s">
        <v>313</v>
      </c>
      <c r="C114" s="110" t="s">
        <v>299</v>
      </c>
      <c r="D114" s="110"/>
      <c r="E114" s="110"/>
      <c r="F114" s="110"/>
      <c r="G114" s="110"/>
      <c r="H114" s="110"/>
      <c r="I114" s="110"/>
      <c r="J114" s="110"/>
      <c r="K114" s="110"/>
      <c r="L114" s="110"/>
      <c r="M114" s="110"/>
      <c r="N114" s="110"/>
      <c r="O114" s="110"/>
    </row>
    <row r="115" spans="1:15" ht="31.5" customHeight="1">
      <c r="A115" s="671"/>
      <c r="B115" s="672"/>
      <c r="C115" s="110" t="s">
        <v>298</v>
      </c>
      <c r="D115" s="110"/>
      <c r="E115" s="110"/>
      <c r="F115" s="110"/>
      <c r="G115" s="110"/>
      <c r="H115" s="110"/>
      <c r="I115" s="110"/>
      <c r="J115" s="110"/>
      <c r="K115" s="110"/>
      <c r="L115" s="110"/>
      <c r="M115" s="110"/>
      <c r="N115" s="110"/>
      <c r="O115" s="110"/>
    </row>
    <row r="116" spans="1:15" ht="18.75">
      <c r="A116" s="671" t="s">
        <v>365</v>
      </c>
      <c r="B116" s="672" t="s">
        <v>314</v>
      </c>
      <c r="C116" s="110" t="s">
        <v>299</v>
      </c>
      <c r="D116" s="110"/>
      <c r="E116" s="110"/>
      <c r="F116" s="110"/>
      <c r="G116" s="110"/>
      <c r="H116" s="110"/>
      <c r="I116" s="110"/>
      <c r="J116" s="110"/>
      <c r="K116" s="110"/>
      <c r="L116" s="110"/>
      <c r="M116" s="110"/>
      <c r="N116" s="110"/>
      <c r="O116" s="110"/>
    </row>
    <row r="117" spans="1:15" ht="38.25" customHeight="1">
      <c r="A117" s="671"/>
      <c r="B117" s="672"/>
      <c r="C117" s="110" t="s">
        <v>298</v>
      </c>
      <c r="D117" s="110"/>
      <c r="E117" s="110"/>
      <c r="F117" s="110"/>
      <c r="G117" s="110"/>
      <c r="H117" s="110"/>
      <c r="I117" s="110"/>
      <c r="J117" s="109"/>
      <c r="K117" s="109"/>
      <c r="L117" s="109"/>
      <c r="M117" s="109"/>
      <c r="N117" s="109"/>
      <c r="O117" s="109"/>
    </row>
    <row r="118" spans="1:15" ht="90" customHeight="1">
      <c r="A118" s="113" t="s">
        <v>310</v>
      </c>
      <c r="B118" s="109" t="s">
        <v>402</v>
      </c>
      <c r="C118" s="110" t="s">
        <v>403</v>
      </c>
      <c r="D118" s="110"/>
      <c r="E118" s="110"/>
      <c r="F118" s="110"/>
      <c r="G118" s="110"/>
      <c r="H118" s="110"/>
      <c r="I118" s="110"/>
      <c r="J118" s="109"/>
      <c r="K118" s="109"/>
      <c r="L118" s="109"/>
      <c r="M118" s="109"/>
      <c r="N118" s="109"/>
      <c r="O118" s="109"/>
    </row>
    <row r="119" spans="1:15" ht="38.25" customHeight="1">
      <c r="A119" s="113" t="s">
        <v>366</v>
      </c>
      <c r="B119" s="109" t="s">
        <v>317</v>
      </c>
      <c r="C119" s="110" t="s">
        <v>403</v>
      </c>
      <c r="D119" s="110"/>
      <c r="E119" s="110"/>
      <c r="F119" s="110"/>
      <c r="G119" s="110"/>
      <c r="H119" s="110"/>
      <c r="I119" s="110"/>
      <c r="J119" s="109"/>
      <c r="K119" s="109"/>
      <c r="L119" s="109"/>
      <c r="M119" s="109"/>
      <c r="N119" s="109"/>
      <c r="O119" s="109"/>
    </row>
    <row r="120" spans="1:15" ht="60.75" customHeight="1">
      <c r="A120" s="113" t="s">
        <v>367</v>
      </c>
      <c r="B120" s="109" t="s">
        <v>318</v>
      </c>
      <c r="C120" s="110" t="s">
        <v>403</v>
      </c>
      <c r="D120" s="110"/>
      <c r="E120" s="110"/>
      <c r="F120" s="110"/>
      <c r="G120" s="110"/>
      <c r="H120" s="110"/>
      <c r="I120" s="110"/>
      <c r="J120" s="109"/>
      <c r="K120" s="109"/>
      <c r="L120" s="109"/>
      <c r="M120" s="109"/>
      <c r="N120" s="109"/>
      <c r="O120" s="109"/>
    </row>
    <row r="121" spans="1:15" ht="55.5" customHeight="1">
      <c r="A121" s="113" t="s">
        <v>368</v>
      </c>
      <c r="B121" s="109" t="s">
        <v>319</v>
      </c>
      <c r="C121" s="110" t="s">
        <v>403</v>
      </c>
      <c r="D121" s="110"/>
      <c r="E121" s="110"/>
      <c r="F121" s="110"/>
      <c r="G121" s="110"/>
      <c r="H121" s="110"/>
      <c r="I121" s="110"/>
      <c r="J121" s="109"/>
      <c r="K121" s="109"/>
      <c r="L121" s="109"/>
      <c r="M121" s="109"/>
      <c r="N121" s="109"/>
      <c r="O121" s="109"/>
    </row>
    <row r="122" spans="1:15" ht="42" customHeight="1">
      <c r="A122" s="113" t="s">
        <v>369</v>
      </c>
      <c r="B122" s="109" t="s">
        <v>320</v>
      </c>
      <c r="C122" s="110" t="s">
        <v>403</v>
      </c>
      <c r="D122" s="110"/>
      <c r="E122" s="110"/>
      <c r="F122" s="110"/>
      <c r="G122" s="110"/>
      <c r="H122" s="110"/>
      <c r="I122" s="110"/>
      <c r="J122" s="109"/>
      <c r="K122" s="109"/>
      <c r="L122" s="109"/>
      <c r="M122" s="109"/>
      <c r="N122" s="109"/>
      <c r="O122" s="109"/>
    </row>
    <row r="123" spans="1:15" ht="24" customHeight="1">
      <c r="A123" s="671" t="s">
        <v>370</v>
      </c>
      <c r="B123" s="672" t="s">
        <v>401</v>
      </c>
      <c r="C123" s="110" t="s">
        <v>440</v>
      </c>
      <c r="D123" s="110"/>
      <c r="E123" s="110"/>
      <c r="F123" s="110"/>
      <c r="G123" s="110"/>
      <c r="H123" s="110"/>
      <c r="I123" s="110"/>
      <c r="J123" s="109"/>
      <c r="K123" s="109"/>
      <c r="L123" s="109"/>
      <c r="M123" s="109"/>
      <c r="N123" s="109"/>
      <c r="O123" s="109"/>
    </row>
    <row r="124" spans="1:15" ht="28.5" customHeight="1">
      <c r="A124" s="671"/>
      <c r="B124" s="672"/>
      <c r="C124" s="110" t="s">
        <v>293</v>
      </c>
      <c r="D124" s="110"/>
      <c r="E124" s="110"/>
      <c r="F124" s="110"/>
      <c r="G124" s="110"/>
      <c r="H124" s="110"/>
      <c r="I124" s="110"/>
      <c r="J124" s="109"/>
      <c r="K124" s="109"/>
      <c r="L124" s="109"/>
      <c r="M124" s="109"/>
      <c r="N124" s="109"/>
      <c r="O124" s="109"/>
    </row>
    <row r="125" spans="1:15" ht="26.25" customHeight="1">
      <c r="A125" s="671"/>
      <c r="B125" s="672"/>
      <c r="C125" s="110" t="s">
        <v>294</v>
      </c>
      <c r="D125" s="110"/>
      <c r="E125" s="110"/>
      <c r="F125" s="110"/>
      <c r="G125" s="110"/>
      <c r="H125" s="110"/>
      <c r="I125" s="110"/>
      <c r="J125" s="109"/>
      <c r="K125" s="109"/>
      <c r="L125" s="109"/>
      <c r="M125" s="109"/>
      <c r="N125" s="109"/>
      <c r="O125" s="109"/>
    </row>
    <row r="126" spans="1:15" ht="28.5" customHeight="1">
      <c r="A126" s="671"/>
      <c r="B126" s="672"/>
      <c r="C126" s="110" t="s">
        <v>404</v>
      </c>
      <c r="D126" s="110"/>
      <c r="E126" s="110"/>
      <c r="F126" s="110"/>
      <c r="G126" s="110"/>
      <c r="H126" s="110"/>
      <c r="I126" s="110"/>
      <c r="J126" s="109"/>
      <c r="K126" s="109"/>
      <c r="L126" s="109"/>
      <c r="M126" s="109"/>
      <c r="N126" s="109"/>
      <c r="O126" s="109"/>
    </row>
    <row r="127" spans="1:15" ht="15.75">
      <c r="A127" s="671" t="s">
        <v>371</v>
      </c>
      <c r="B127" s="672" t="s">
        <v>312</v>
      </c>
      <c r="C127" s="110" t="s">
        <v>440</v>
      </c>
      <c r="D127" s="110"/>
      <c r="E127" s="110"/>
      <c r="F127" s="110"/>
      <c r="G127" s="110"/>
      <c r="H127" s="110"/>
      <c r="I127" s="110"/>
      <c r="J127" s="109"/>
      <c r="K127" s="109"/>
      <c r="L127" s="109"/>
      <c r="M127" s="109"/>
      <c r="N127" s="109"/>
      <c r="O127" s="109"/>
    </row>
    <row r="128" spans="1:15" ht="15.75">
      <c r="A128" s="671"/>
      <c r="B128" s="672"/>
      <c r="C128" s="110" t="s">
        <v>293</v>
      </c>
      <c r="D128" s="110"/>
      <c r="E128" s="110"/>
      <c r="F128" s="110"/>
      <c r="G128" s="110"/>
      <c r="H128" s="110"/>
      <c r="I128" s="110"/>
      <c r="J128" s="109"/>
      <c r="K128" s="109"/>
      <c r="L128" s="109"/>
      <c r="M128" s="109"/>
      <c r="N128" s="109"/>
      <c r="O128" s="109"/>
    </row>
    <row r="129" spans="1:15" ht="15.75">
      <c r="A129" s="671"/>
      <c r="B129" s="672"/>
      <c r="C129" s="110" t="s">
        <v>294</v>
      </c>
      <c r="D129" s="110"/>
      <c r="E129" s="110"/>
      <c r="F129" s="110"/>
      <c r="G129" s="110"/>
      <c r="H129" s="110"/>
      <c r="I129" s="110"/>
      <c r="J129" s="109"/>
      <c r="K129" s="109"/>
      <c r="L129" s="109"/>
      <c r="M129" s="109"/>
      <c r="N129" s="109"/>
      <c r="O129" s="109"/>
    </row>
    <row r="130" spans="1:15" ht="18.75">
      <c r="A130" s="671"/>
      <c r="B130" s="672"/>
      <c r="C130" s="110" t="s">
        <v>404</v>
      </c>
      <c r="D130" s="110"/>
      <c r="E130" s="110"/>
      <c r="F130" s="110"/>
      <c r="G130" s="110"/>
      <c r="H130" s="110"/>
      <c r="I130" s="110"/>
      <c r="J130" s="109"/>
      <c r="K130" s="109"/>
      <c r="L130" s="109"/>
      <c r="M130" s="109"/>
      <c r="N130" s="109"/>
      <c r="O130" s="109"/>
    </row>
    <row r="131" spans="1:15" ht="15.75">
      <c r="A131" s="671" t="s">
        <v>372</v>
      </c>
      <c r="B131" s="672" t="s">
        <v>313</v>
      </c>
      <c r="C131" s="110" t="s">
        <v>440</v>
      </c>
      <c r="D131" s="110"/>
      <c r="E131" s="110"/>
      <c r="F131" s="110"/>
      <c r="G131" s="110"/>
      <c r="H131" s="110"/>
      <c r="I131" s="110"/>
      <c r="J131" s="109"/>
      <c r="K131" s="109"/>
      <c r="L131" s="109"/>
      <c r="M131" s="109"/>
      <c r="N131" s="109"/>
      <c r="O131" s="109"/>
    </row>
    <row r="132" spans="1:15" ht="15.75">
      <c r="A132" s="671"/>
      <c r="B132" s="672"/>
      <c r="C132" s="110" t="s">
        <v>293</v>
      </c>
      <c r="D132" s="110"/>
      <c r="E132" s="110"/>
      <c r="F132" s="110"/>
      <c r="G132" s="110"/>
      <c r="H132" s="110"/>
      <c r="I132" s="110"/>
      <c r="J132" s="109"/>
      <c r="K132" s="109"/>
      <c r="L132" s="109"/>
      <c r="M132" s="109"/>
      <c r="N132" s="109"/>
      <c r="O132" s="109"/>
    </row>
    <row r="133" spans="1:15" ht="15.75" customHeight="1">
      <c r="A133" s="671"/>
      <c r="B133" s="672"/>
      <c r="C133" s="110" t="s">
        <v>294</v>
      </c>
      <c r="D133" s="110"/>
      <c r="E133" s="110"/>
      <c r="F133" s="110"/>
      <c r="G133" s="110"/>
      <c r="H133" s="110"/>
      <c r="I133" s="110"/>
      <c r="J133" s="109"/>
      <c r="K133" s="109"/>
      <c r="L133" s="109"/>
      <c r="M133" s="109"/>
      <c r="N133" s="109"/>
      <c r="O133" s="109"/>
    </row>
    <row r="134" spans="1:15" ht="18.75">
      <c r="A134" s="671"/>
      <c r="B134" s="672"/>
      <c r="C134" s="110" t="s">
        <v>404</v>
      </c>
      <c r="D134" s="110"/>
      <c r="E134" s="110"/>
      <c r="F134" s="110"/>
      <c r="G134" s="110"/>
      <c r="H134" s="110"/>
      <c r="I134" s="110"/>
      <c r="J134" s="109"/>
      <c r="K134" s="109"/>
      <c r="L134" s="109"/>
      <c r="M134" s="109"/>
      <c r="N134" s="109"/>
      <c r="O134" s="109"/>
    </row>
    <row r="135" spans="1:15" ht="15.75">
      <c r="A135" s="671" t="s">
        <v>373</v>
      </c>
      <c r="B135" s="672" t="s">
        <v>314</v>
      </c>
      <c r="C135" s="110" t="s">
        <v>440</v>
      </c>
      <c r="D135" s="109"/>
      <c r="E135" s="109"/>
      <c r="F135" s="109"/>
      <c r="G135" s="109"/>
      <c r="H135" s="109"/>
      <c r="I135" s="109"/>
      <c r="J135" s="109"/>
      <c r="K135" s="109"/>
      <c r="L135" s="109"/>
      <c r="M135" s="109"/>
      <c r="N135" s="109"/>
      <c r="O135" s="109"/>
    </row>
    <row r="136" spans="1:15" ht="15.75">
      <c r="A136" s="671"/>
      <c r="B136" s="672"/>
      <c r="C136" s="110" t="s">
        <v>293</v>
      </c>
      <c r="D136" s="109"/>
      <c r="E136" s="109"/>
      <c r="F136" s="109"/>
      <c r="G136" s="109"/>
      <c r="H136" s="109"/>
      <c r="I136" s="109"/>
      <c r="J136" s="109"/>
      <c r="K136" s="109"/>
      <c r="L136" s="109"/>
      <c r="M136" s="109"/>
      <c r="N136" s="109"/>
      <c r="O136" s="109"/>
    </row>
    <row r="137" spans="1:15" ht="28.5" customHeight="1">
      <c r="A137" s="671"/>
      <c r="B137" s="672"/>
      <c r="C137" s="110" t="s">
        <v>294</v>
      </c>
      <c r="D137" s="109"/>
      <c r="E137" s="109"/>
      <c r="F137" s="109"/>
      <c r="G137" s="109"/>
      <c r="H137" s="109"/>
      <c r="I137" s="109"/>
      <c r="J137" s="109"/>
      <c r="K137" s="109"/>
      <c r="L137" s="109"/>
      <c r="M137" s="109"/>
      <c r="N137" s="109"/>
      <c r="O137" s="109"/>
    </row>
    <row r="138" spans="1:15" ht="25.5" customHeight="1">
      <c r="A138" s="671"/>
      <c r="B138" s="672"/>
      <c r="C138" s="110" t="s">
        <v>404</v>
      </c>
      <c r="D138" s="109"/>
      <c r="E138" s="109"/>
      <c r="F138" s="109"/>
      <c r="G138" s="109"/>
      <c r="H138" s="109"/>
      <c r="I138" s="109"/>
      <c r="J138" s="109"/>
      <c r="K138" s="109"/>
      <c r="L138" s="109"/>
      <c r="M138" s="109"/>
      <c r="N138" s="109"/>
      <c r="O138" s="109"/>
    </row>
    <row r="139" spans="1:15" ht="29.25" customHeight="1">
      <c r="A139" s="671" t="s">
        <v>374</v>
      </c>
      <c r="B139" s="672" t="s">
        <v>400</v>
      </c>
      <c r="C139" s="110" t="s">
        <v>440</v>
      </c>
      <c r="D139" s="110"/>
      <c r="E139" s="110"/>
      <c r="F139" s="110"/>
      <c r="G139" s="110"/>
      <c r="H139" s="110"/>
      <c r="I139" s="110"/>
      <c r="J139" s="109"/>
      <c r="K139" s="109"/>
      <c r="L139" s="109"/>
      <c r="M139" s="109"/>
      <c r="N139" s="109"/>
      <c r="O139" s="109"/>
    </row>
    <row r="140" spans="1:15" ht="28.5" customHeight="1">
      <c r="A140" s="671"/>
      <c r="B140" s="672"/>
      <c r="C140" s="110" t="s">
        <v>293</v>
      </c>
      <c r="D140" s="110"/>
      <c r="E140" s="110"/>
      <c r="F140" s="110"/>
      <c r="G140" s="110"/>
      <c r="H140" s="110"/>
      <c r="I140" s="110"/>
      <c r="J140" s="109"/>
      <c r="K140" s="109"/>
      <c r="L140" s="109"/>
      <c r="M140" s="109"/>
      <c r="N140" s="109"/>
      <c r="O140" s="109"/>
    </row>
    <row r="141" spans="1:15" ht="24" customHeight="1">
      <c r="A141" s="671"/>
      <c r="B141" s="672"/>
      <c r="C141" s="110" t="s">
        <v>294</v>
      </c>
      <c r="D141" s="110"/>
      <c r="E141" s="110"/>
      <c r="F141" s="110"/>
      <c r="G141" s="110"/>
      <c r="H141" s="110"/>
      <c r="I141" s="110"/>
      <c r="J141" s="109"/>
      <c r="K141" s="109"/>
      <c r="L141" s="109"/>
      <c r="M141" s="109"/>
      <c r="N141" s="109"/>
      <c r="O141" s="109"/>
    </row>
    <row r="142" spans="1:15" ht="24" customHeight="1">
      <c r="A142" s="671"/>
      <c r="B142" s="672"/>
      <c r="C142" s="110" t="s">
        <v>404</v>
      </c>
      <c r="D142" s="110"/>
      <c r="E142" s="110"/>
      <c r="F142" s="110"/>
      <c r="G142" s="110"/>
      <c r="H142" s="110"/>
      <c r="I142" s="110"/>
      <c r="J142" s="109"/>
      <c r="K142" s="109"/>
      <c r="L142" s="109"/>
      <c r="M142" s="109"/>
      <c r="N142" s="109"/>
      <c r="O142" s="109"/>
    </row>
    <row r="143" spans="1:15" ht="15.75">
      <c r="A143" s="671" t="s">
        <v>375</v>
      </c>
      <c r="B143" s="672" t="s">
        <v>312</v>
      </c>
      <c r="C143" s="110" t="s">
        <v>440</v>
      </c>
      <c r="D143" s="110"/>
      <c r="E143" s="110"/>
      <c r="F143" s="110"/>
      <c r="G143" s="110"/>
      <c r="H143" s="110"/>
      <c r="I143" s="110"/>
      <c r="J143" s="109"/>
      <c r="K143" s="109"/>
      <c r="L143" s="109"/>
      <c r="M143" s="109"/>
      <c r="N143" s="109"/>
      <c r="O143" s="109"/>
    </row>
    <row r="144" spans="1:15" ht="15.75">
      <c r="A144" s="671"/>
      <c r="B144" s="672"/>
      <c r="C144" s="110" t="s">
        <v>293</v>
      </c>
      <c r="D144" s="110"/>
      <c r="E144" s="110"/>
      <c r="F144" s="110"/>
      <c r="G144" s="110"/>
      <c r="H144" s="110"/>
      <c r="I144" s="110"/>
      <c r="J144" s="109"/>
      <c r="K144" s="109"/>
      <c r="L144" s="109"/>
      <c r="M144" s="109"/>
      <c r="N144" s="109"/>
      <c r="O144" s="109"/>
    </row>
    <row r="145" spans="1:15" ht="15.75">
      <c r="A145" s="671"/>
      <c r="B145" s="672"/>
      <c r="C145" s="110" t="s">
        <v>294</v>
      </c>
      <c r="D145" s="110"/>
      <c r="E145" s="110"/>
      <c r="F145" s="110"/>
      <c r="G145" s="110"/>
      <c r="H145" s="110"/>
      <c r="I145" s="110"/>
      <c r="J145" s="109"/>
      <c r="K145" s="109"/>
      <c r="L145" s="109"/>
      <c r="M145" s="109"/>
      <c r="N145" s="109"/>
      <c r="O145" s="109"/>
    </row>
    <row r="146" spans="1:15" ht="18.75">
      <c r="A146" s="671"/>
      <c r="B146" s="672"/>
      <c r="C146" s="110" t="s">
        <v>404</v>
      </c>
      <c r="D146" s="110"/>
      <c r="E146" s="110"/>
      <c r="F146" s="110"/>
      <c r="G146" s="110"/>
      <c r="H146" s="110"/>
      <c r="I146" s="110"/>
      <c r="J146" s="109"/>
      <c r="K146" s="109"/>
      <c r="L146" s="109"/>
      <c r="M146" s="109"/>
      <c r="N146" s="109"/>
      <c r="O146" s="109"/>
    </row>
    <row r="147" spans="1:15" ht="15.75">
      <c r="A147" s="671" t="s">
        <v>376</v>
      </c>
      <c r="B147" s="672" t="s">
        <v>313</v>
      </c>
      <c r="C147" s="110" t="s">
        <v>440</v>
      </c>
      <c r="D147" s="110"/>
      <c r="E147" s="110"/>
      <c r="F147" s="110"/>
      <c r="G147" s="110"/>
      <c r="H147" s="110"/>
      <c r="I147" s="110"/>
      <c r="J147" s="109"/>
      <c r="K147" s="109"/>
      <c r="L147" s="109"/>
      <c r="M147" s="109"/>
      <c r="N147" s="109"/>
      <c r="O147" s="109"/>
    </row>
    <row r="148" spans="1:15" ht="15.75">
      <c r="A148" s="671"/>
      <c r="B148" s="672"/>
      <c r="C148" s="110" t="s">
        <v>293</v>
      </c>
      <c r="D148" s="110"/>
      <c r="E148" s="110"/>
      <c r="F148" s="110"/>
      <c r="G148" s="110"/>
      <c r="H148" s="110"/>
      <c r="I148" s="110"/>
      <c r="J148" s="109"/>
      <c r="K148" s="109"/>
      <c r="L148" s="109"/>
      <c r="M148" s="109"/>
      <c r="N148" s="109"/>
      <c r="O148" s="109"/>
    </row>
    <row r="149" spans="1:15" ht="15.75">
      <c r="A149" s="671"/>
      <c r="B149" s="672"/>
      <c r="C149" s="110" t="s">
        <v>294</v>
      </c>
      <c r="D149" s="110"/>
      <c r="E149" s="110"/>
      <c r="F149" s="110"/>
      <c r="G149" s="110"/>
      <c r="H149" s="110"/>
      <c r="I149" s="110"/>
      <c r="J149" s="109"/>
      <c r="K149" s="109"/>
      <c r="L149" s="109"/>
      <c r="M149" s="109"/>
      <c r="N149" s="109"/>
      <c r="O149" s="109"/>
    </row>
    <row r="150" spans="1:15" ht="18.75">
      <c r="A150" s="671"/>
      <c r="B150" s="672"/>
      <c r="C150" s="110" t="s">
        <v>404</v>
      </c>
      <c r="D150" s="110"/>
      <c r="E150" s="110"/>
      <c r="F150" s="110"/>
      <c r="G150" s="110"/>
      <c r="H150" s="110"/>
      <c r="I150" s="110"/>
      <c r="J150" s="109"/>
      <c r="K150" s="109"/>
      <c r="L150" s="109"/>
      <c r="M150" s="109"/>
      <c r="N150" s="109"/>
      <c r="O150" s="109"/>
    </row>
    <row r="151" spans="1:15" ht="15.75">
      <c r="A151" s="671" t="s">
        <v>397</v>
      </c>
      <c r="B151" s="672" t="s">
        <v>314</v>
      </c>
      <c r="C151" s="110" t="s">
        <v>440</v>
      </c>
      <c r="D151" s="110"/>
      <c r="E151" s="110"/>
      <c r="F151" s="110"/>
      <c r="G151" s="110"/>
      <c r="H151" s="110"/>
      <c r="I151" s="110"/>
      <c r="J151" s="109"/>
      <c r="K151" s="109"/>
      <c r="L151" s="109"/>
      <c r="M151" s="109"/>
      <c r="N151" s="109"/>
      <c r="O151" s="109"/>
    </row>
    <row r="152" spans="1:15" ht="16.5" customHeight="1">
      <c r="A152" s="671"/>
      <c r="B152" s="672"/>
      <c r="C152" s="110" t="s">
        <v>293</v>
      </c>
      <c r="D152" s="110"/>
      <c r="E152" s="110"/>
      <c r="F152" s="110"/>
      <c r="G152" s="110"/>
      <c r="H152" s="110"/>
      <c r="I152" s="110"/>
      <c r="J152" s="109"/>
      <c r="K152" s="109"/>
      <c r="L152" s="109"/>
      <c r="M152" s="109"/>
      <c r="N152" s="109"/>
      <c r="O152" s="109"/>
    </row>
    <row r="153" spans="1:15" ht="16.5" customHeight="1">
      <c r="A153" s="671"/>
      <c r="B153" s="672"/>
      <c r="C153" s="110" t="s">
        <v>294</v>
      </c>
      <c r="D153" s="110"/>
      <c r="E153" s="110"/>
      <c r="F153" s="110"/>
      <c r="G153" s="110"/>
      <c r="H153" s="110"/>
      <c r="I153" s="110"/>
      <c r="J153" s="109"/>
      <c r="K153" s="109"/>
      <c r="L153" s="109"/>
      <c r="M153" s="109"/>
      <c r="N153" s="109"/>
      <c r="O153" s="109"/>
    </row>
    <row r="154" spans="1:15" ht="21.75" customHeight="1">
      <c r="A154" s="671"/>
      <c r="B154" s="672"/>
      <c r="C154" s="110" t="s">
        <v>404</v>
      </c>
      <c r="D154" s="110"/>
      <c r="E154" s="110"/>
      <c r="F154" s="110"/>
      <c r="G154" s="110"/>
      <c r="H154" s="110"/>
      <c r="I154" s="110"/>
      <c r="J154" s="109"/>
      <c r="K154" s="109"/>
      <c r="L154" s="109"/>
      <c r="M154" s="109"/>
      <c r="N154" s="109"/>
      <c r="O154" s="109"/>
    </row>
    <row r="155" spans="1:15" ht="34.5" customHeight="1">
      <c r="A155" s="113" t="s">
        <v>311</v>
      </c>
      <c r="B155" s="110" t="s">
        <v>330</v>
      </c>
      <c r="C155" s="110" t="s">
        <v>384</v>
      </c>
      <c r="D155" s="110" t="s">
        <v>384</v>
      </c>
      <c r="E155" s="110" t="s">
        <v>384</v>
      </c>
      <c r="F155" s="110" t="s">
        <v>384</v>
      </c>
      <c r="G155" s="110" t="s">
        <v>384</v>
      </c>
      <c r="H155" s="110" t="s">
        <v>384</v>
      </c>
      <c r="I155" s="110" t="s">
        <v>384</v>
      </c>
      <c r="J155" s="110" t="s">
        <v>384</v>
      </c>
      <c r="K155" s="110" t="s">
        <v>384</v>
      </c>
      <c r="L155" s="110" t="s">
        <v>384</v>
      </c>
      <c r="M155" s="110" t="s">
        <v>384</v>
      </c>
      <c r="N155" s="110" t="s">
        <v>384</v>
      </c>
      <c r="O155" s="110" t="s">
        <v>384</v>
      </c>
    </row>
    <row r="156" spans="1:15" ht="18.75">
      <c r="A156" s="113" t="s">
        <v>393</v>
      </c>
      <c r="B156" s="110" t="s">
        <v>393</v>
      </c>
      <c r="C156" s="110"/>
      <c r="D156" s="110"/>
      <c r="E156" s="110"/>
      <c r="F156" s="110"/>
      <c r="G156" s="110"/>
      <c r="H156" s="110"/>
      <c r="I156" s="110"/>
      <c r="J156" s="109"/>
      <c r="K156" s="109"/>
      <c r="L156" s="109"/>
      <c r="M156" s="109"/>
      <c r="N156" s="109"/>
      <c r="O156" s="109"/>
    </row>
    <row r="158" ht="18">
      <c r="B158" s="11" t="s">
        <v>422</v>
      </c>
    </row>
    <row r="159" ht="18">
      <c r="B159" s="11" t="s">
        <v>321</v>
      </c>
    </row>
    <row r="160" ht="18">
      <c r="B160" s="11" t="s">
        <v>423</v>
      </c>
    </row>
    <row r="161" ht="18">
      <c r="B161" s="11" t="s">
        <v>406</v>
      </c>
    </row>
    <row r="162" ht="18">
      <c r="B162" s="11" t="s">
        <v>405</v>
      </c>
    </row>
  </sheetData>
  <sheetProtection/>
  <mergeCells count="110">
    <mergeCell ref="A147:A150"/>
    <mergeCell ref="B147:B150"/>
    <mergeCell ref="A151:A154"/>
    <mergeCell ref="B151:B154"/>
    <mergeCell ref="G15:G16"/>
    <mergeCell ref="B15:B16"/>
    <mergeCell ref="C15:C16"/>
    <mergeCell ref="A15:A16"/>
    <mergeCell ref="A40:A41"/>
    <mergeCell ref="B40:B41"/>
    <mergeCell ref="H15:I15"/>
    <mergeCell ref="B24:B25"/>
    <mergeCell ref="A38:A39"/>
    <mergeCell ref="B38:B39"/>
    <mergeCell ref="A32:A33"/>
    <mergeCell ref="B32:B33"/>
    <mergeCell ref="A34:A35"/>
    <mergeCell ref="B34:B35"/>
    <mergeCell ref="A36:A37"/>
    <mergeCell ref="B36:B37"/>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A42:A43"/>
    <mergeCell ref="B42:B43"/>
    <mergeCell ref="B26:B27"/>
    <mergeCell ref="A28:A29"/>
    <mergeCell ref="B30:B31"/>
    <mergeCell ref="A20:A21"/>
    <mergeCell ref="B20:B21"/>
    <mergeCell ref="A22:A23"/>
    <mergeCell ref="B22:B23"/>
    <mergeCell ref="A24:A25"/>
    <mergeCell ref="B28:B29"/>
    <mergeCell ref="A30:A31"/>
    <mergeCell ref="A59:A62"/>
    <mergeCell ref="B59:B62"/>
    <mergeCell ref="A63:A66"/>
    <mergeCell ref="B63:B66"/>
    <mergeCell ref="A44:A45"/>
    <mergeCell ref="B44:B45"/>
    <mergeCell ref="A46:A47"/>
    <mergeCell ref="B46:B47"/>
    <mergeCell ref="A55:A58"/>
    <mergeCell ref="B55:B58"/>
    <mergeCell ref="A104:A105"/>
    <mergeCell ref="B104:B105"/>
    <mergeCell ref="A90:A91"/>
    <mergeCell ref="B90:B91"/>
    <mergeCell ref="A92:A93"/>
    <mergeCell ref="B92:B93"/>
    <mergeCell ref="A96:A97"/>
    <mergeCell ref="B96:B97"/>
    <mergeCell ref="A79:A82"/>
    <mergeCell ref="B79:B82"/>
    <mergeCell ref="A88:A89"/>
    <mergeCell ref="B88:B89"/>
    <mergeCell ref="A83:A86"/>
    <mergeCell ref="B83:B86"/>
    <mergeCell ref="A12:O12"/>
    <mergeCell ref="A13:O13"/>
    <mergeCell ref="A94:A95"/>
    <mergeCell ref="B94:B95"/>
    <mergeCell ref="A48:A49"/>
    <mergeCell ref="B48:B49"/>
    <mergeCell ref="A71:A74"/>
    <mergeCell ref="B71:B74"/>
    <mergeCell ref="A75:A78"/>
    <mergeCell ref="B75:B78"/>
    <mergeCell ref="A139:A142"/>
    <mergeCell ref="B139:B142"/>
    <mergeCell ref="A98:A99"/>
    <mergeCell ref="B98:B99"/>
    <mergeCell ref="A110:A111"/>
    <mergeCell ref="B110:B111"/>
    <mergeCell ref="A100:A101"/>
    <mergeCell ref="B100:B101"/>
    <mergeCell ref="A102:A103"/>
    <mergeCell ref="B102:B103"/>
    <mergeCell ref="A143:A146"/>
    <mergeCell ref="B143:B146"/>
    <mergeCell ref="A123:A126"/>
    <mergeCell ref="B123:B126"/>
    <mergeCell ref="A127:A130"/>
    <mergeCell ref="B127:B130"/>
    <mergeCell ref="A131:A134"/>
    <mergeCell ref="B131:B134"/>
    <mergeCell ref="A135:A138"/>
    <mergeCell ref="B135:B138"/>
    <mergeCell ref="A116:A117"/>
    <mergeCell ref="B116:B117"/>
    <mergeCell ref="A106:A107"/>
    <mergeCell ref="B106:B107"/>
    <mergeCell ref="A108:A109"/>
    <mergeCell ref="B108:B109"/>
    <mergeCell ref="A112:A113"/>
    <mergeCell ref="B112:B113"/>
    <mergeCell ref="A114:A115"/>
    <mergeCell ref="B114:B115"/>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sheetPr>
    <tabColor indexed="10"/>
  </sheetPr>
  <dimension ref="A1:AG39"/>
  <sheetViews>
    <sheetView view="pageBreakPreview" zoomScale="70" zoomScaleNormal="50" zoomScaleSheetLayoutView="70" zoomScalePageLayoutView="0" workbookViewId="0" topLeftCell="A10">
      <selection activeCell="D26" sqref="D26"/>
    </sheetView>
  </sheetViews>
  <sheetFormatPr defaultColWidth="16.625" defaultRowHeight="15.75"/>
  <cols>
    <col min="1" max="1" width="12.50390625" style="112" customWidth="1"/>
    <col min="2" max="2" width="25.50390625" style="8" customWidth="1"/>
    <col min="3" max="3" width="20.625" style="8" customWidth="1"/>
    <col min="4" max="4" width="20.375" style="8" customWidth="1"/>
    <col min="5" max="5" width="19.75390625" style="8" customWidth="1"/>
    <col min="6" max="6" width="22.875" style="8" customWidth="1"/>
    <col min="7" max="7" width="19.625" style="8" customWidth="1"/>
    <col min="8" max="8" width="17.375" style="8" customWidth="1"/>
    <col min="9" max="9" width="23.375" style="8" customWidth="1"/>
    <col min="10" max="10" width="12.75390625" style="8" customWidth="1"/>
    <col min="11" max="12" width="17.375" style="8" customWidth="1"/>
    <col min="13" max="13" width="18.50390625" style="8" customWidth="1"/>
    <col min="14" max="14" width="21.50390625" style="8" customWidth="1"/>
    <col min="15" max="15" width="7.75390625" style="8" customWidth="1"/>
    <col min="16" max="16" width="9.00390625" style="8" customWidth="1"/>
    <col min="17" max="17" width="17.75390625" style="8" customWidth="1"/>
    <col min="18" max="18" width="18.375" style="8" customWidth="1"/>
    <col min="19" max="19" width="9.125" style="8" customWidth="1"/>
    <col min="20" max="20" width="9.00390625" style="8" customWidth="1"/>
    <col min="21" max="21" width="22.00390625" style="8" customWidth="1"/>
    <col min="22" max="22" width="22.625" style="8" customWidth="1"/>
    <col min="23" max="23" width="14.875" style="8" customWidth="1"/>
    <col min="24" max="24" width="10.625" style="7" customWidth="1"/>
    <col min="25" max="25" width="9.25390625" style="7" customWidth="1"/>
    <col min="26" max="26" width="11.125" style="7" customWidth="1"/>
    <col min="27" max="27" width="11.875" style="7" customWidth="1"/>
    <col min="28" max="28" width="15.625" style="7" customWidth="1"/>
    <col min="29" max="30" width="15.875" style="7" customWidth="1"/>
    <col min="31" max="31" width="20.75390625" style="7" customWidth="1"/>
    <col min="32" max="32" width="18.375" style="7" customWidth="1"/>
    <col min="33" max="33" width="29.00390625" style="7" customWidth="1"/>
    <col min="34" max="253" width="9.00390625" style="7" customWidth="1"/>
    <col min="254" max="254" width="3.875" style="7" bestFit="1" customWidth="1"/>
    <col min="255" max="255" width="16.00390625" style="7" bestFit="1" customWidth="1"/>
    <col min="256" max="16384" width="16.625" style="7" bestFit="1" customWidth="1"/>
  </cols>
  <sheetData>
    <row r="1" spans="16:30" ht="18.75">
      <c r="P1" s="25"/>
      <c r="AD1" s="25"/>
    </row>
    <row r="2" spans="16:30" ht="18.75">
      <c r="P2" s="15"/>
      <c r="AD2" s="15"/>
    </row>
    <row r="3" spans="16:30" ht="18.75">
      <c r="P3" s="15"/>
      <c r="AD3" s="15"/>
    </row>
    <row r="4" spans="1:30" ht="18.75">
      <c r="A4" s="645"/>
      <c r="B4" s="645"/>
      <c r="C4" s="645"/>
      <c r="D4" s="645"/>
      <c r="E4" s="645"/>
      <c r="F4" s="645"/>
      <c r="G4" s="645"/>
      <c r="H4" s="645"/>
      <c r="I4" s="645"/>
      <c r="J4" s="12"/>
      <c r="K4" s="12"/>
      <c r="L4" s="12"/>
      <c r="M4" s="12"/>
      <c r="N4" s="12"/>
      <c r="O4" s="12"/>
      <c r="P4" s="12"/>
      <c r="AD4" s="15"/>
    </row>
    <row r="5" spans="1:33" ht="39" customHeight="1">
      <c r="A5" s="685" t="s">
        <v>383</v>
      </c>
      <c r="B5" s="685"/>
      <c r="C5" s="685"/>
      <c r="D5" s="685"/>
      <c r="E5" s="685"/>
      <c r="F5" s="685"/>
      <c r="G5" s="685"/>
      <c r="H5" s="685"/>
      <c r="I5" s="685"/>
      <c r="J5" s="89"/>
      <c r="K5" s="89"/>
      <c r="L5" s="89"/>
      <c r="M5" s="89"/>
      <c r="N5" s="89"/>
      <c r="O5" s="89"/>
      <c r="P5" s="89"/>
      <c r="Q5" s="88"/>
      <c r="R5" s="88"/>
      <c r="S5" s="88"/>
      <c r="T5" s="88"/>
      <c r="U5" s="88"/>
      <c r="V5" s="88"/>
      <c r="W5" s="88"/>
      <c r="X5" s="88"/>
      <c r="Y5" s="88"/>
      <c r="Z5" s="88"/>
      <c r="AA5" s="88"/>
      <c r="AB5" s="88"/>
      <c r="AC5" s="88"/>
      <c r="AD5" s="88"/>
      <c r="AE5" s="88"/>
      <c r="AF5" s="88"/>
      <c r="AG5" s="88"/>
    </row>
    <row r="6" spans="1:33" ht="22.5" customHeight="1">
      <c r="A6" s="119"/>
      <c r="B6" s="119"/>
      <c r="C6" s="119"/>
      <c r="D6" s="119"/>
      <c r="E6" s="119"/>
      <c r="F6" s="119"/>
      <c r="G6" s="119"/>
      <c r="H6" s="119"/>
      <c r="I6" s="119"/>
      <c r="J6" s="89"/>
      <c r="K6" s="89"/>
      <c r="L6" s="89"/>
      <c r="M6" s="89"/>
      <c r="N6" s="89"/>
      <c r="O6" s="89"/>
      <c r="P6" s="89"/>
      <c r="Q6" s="88"/>
      <c r="R6" s="88"/>
      <c r="S6" s="88"/>
      <c r="T6" s="88"/>
      <c r="U6" s="88"/>
      <c r="V6" s="88"/>
      <c r="W6" s="88"/>
      <c r="X6" s="88"/>
      <c r="Y6" s="88"/>
      <c r="Z6" s="88"/>
      <c r="AA6" s="88"/>
      <c r="AB6" s="88"/>
      <c r="AC6" s="88"/>
      <c r="AD6" s="88"/>
      <c r="AE6" s="88"/>
      <c r="AF6" s="88"/>
      <c r="AG6" s="88"/>
    </row>
    <row r="7" spans="1:33" ht="15.75">
      <c r="A7" s="636" t="s">
        <v>26</v>
      </c>
      <c r="B7" s="636"/>
      <c r="C7" s="636"/>
      <c r="D7" s="636"/>
      <c r="E7" s="636"/>
      <c r="F7" s="636"/>
      <c r="G7" s="636"/>
      <c r="H7" s="636"/>
      <c r="I7" s="636"/>
      <c r="J7" s="49"/>
      <c r="K7" s="49"/>
      <c r="L7" s="49"/>
      <c r="M7" s="49"/>
      <c r="N7" s="49"/>
      <c r="O7" s="49"/>
      <c r="P7" s="49"/>
      <c r="Q7" s="81"/>
      <c r="R7" s="81"/>
      <c r="S7" s="81"/>
      <c r="T7" s="81"/>
      <c r="U7" s="81"/>
      <c r="V7" s="81"/>
      <c r="W7" s="81"/>
      <c r="X7" s="81"/>
      <c r="Y7" s="81"/>
      <c r="Z7" s="81"/>
      <c r="AA7" s="81"/>
      <c r="AB7" s="81"/>
      <c r="AC7" s="81"/>
      <c r="AD7" s="81"/>
      <c r="AE7" s="81"/>
      <c r="AF7" s="81"/>
      <c r="AG7" s="81"/>
    </row>
    <row r="8" spans="1:33" ht="15.75">
      <c r="A8" s="686" t="s">
        <v>114</v>
      </c>
      <c r="B8" s="686"/>
      <c r="C8" s="686"/>
      <c r="D8" s="686"/>
      <c r="E8" s="686"/>
      <c r="F8" s="686"/>
      <c r="G8" s="686"/>
      <c r="H8" s="686"/>
      <c r="I8" s="686"/>
      <c r="J8" s="75"/>
      <c r="K8" s="75"/>
      <c r="L8" s="75"/>
      <c r="M8" s="75"/>
      <c r="N8" s="75"/>
      <c r="O8" s="75"/>
      <c r="P8" s="75"/>
      <c r="Q8" s="75"/>
      <c r="R8" s="75"/>
      <c r="S8" s="75"/>
      <c r="T8" s="75"/>
      <c r="U8" s="75"/>
      <c r="V8" s="75"/>
      <c r="W8" s="75"/>
      <c r="X8" s="75"/>
      <c r="Y8" s="75"/>
      <c r="Z8" s="75"/>
      <c r="AA8" s="75"/>
      <c r="AB8" s="75"/>
      <c r="AC8" s="75"/>
      <c r="AD8" s="75"/>
      <c r="AE8" s="75"/>
      <c r="AF8" s="75"/>
      <c r="AG8" s="75"/>
    </row>
    <row r="9" spans="1:33" ht="15">
      <c r="A9" s="646"/>
      <c r="B9" s="646"/>
      <c r="C9" s="646"/>
      <c r="D9" s="646"/>
      <c r="E9" s="646"/>
      <c r="F9" s="646"/>
      <c r="G9" s="646"/>
      <c r="H9" s="646"/>
      <c r="I9" s="646"/>
      <c r="J9" s="89"/>
      <c r="K9" s="89"/>
      <c r="L9" s="89"/>
      <c r="M9" s="89"/>
      <c r="N9" s="89"/>
      <c r="O9" s="89"/>
      <c r="P9" s="89"/>
      <c r="Q9" s="89"/>
      <c r="R9" s="89"/>
      <c r="S9" s="89"/>
      <c r="T9" s="89"/>
      <c r="U9" s="89"/>
      <c r="V9" s="89"/>
      <c r="W9" s="89"/>
      <c r="X9" s="89"/>
      <c r="Y9" s="89"/>
      <c r="Z9" s="89"/>
      <c r="AA9" s="89"/>
      <c r="AB9" s="89"/>
      <c r="AC9" s="89"/>
      <c r="AD9" s="89"/>
      <c r="AE9" s="89"/>
      <c r="AF9" s="89"/>
      <c r="AG9" s="89"/>
    </row>
    <row r="10" spans="1:33" ht="18" customHeight="1">
      <c r="A10" s="551" t="s">
        <v>514</v>
      </c>
      <c r="B10" s="551"/>
      <c r="C10" s="551"/>
      <c r="D10" s="551"/>
      <c r="E10" s="551"/>
      <c r="F10" s="551"/>
      <c r="G10" s="551"/>
      <c r="H10" s="551"/>
      <c r="I10" s="551"/>
      <c r="J10" s="18"/>
      <c r="K10" s="18"/>
      <c r="L10" s="18"/>
      <c r="M10" s="18"/>
      <c r="N10" s="18"/>
      <c r="O10" s="18"/>
      <c r="P10" s="18"/>
      <c r="Q10" s="12"/>
      <c r="R10" s="12"/>
      <c r="S10" s="12"/>
      <c r="T10" s="12"/>
      <c r="U10" s="12"/>
      <c r="V10" s="12"/>
      <c r="W10" s="12"/>
      <c r="X10" s="12"/>
      <c r="Y10" s="12"/>
      <c r="Z10" s="12"/>
      <c r="AA10" s="12"/>
      <c r="AB10" s="12"/>
      <c r="AC10" s="12"/>
      <c r="AD10" s="12"/>
      <c r="AE10" s="12"/>
      <c r="AF10" s="12"/>
      <c r="AG10" s="12"/>
    </row>
    <row r="11" spans="1:33" ht="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row>
    <row r="12" spans="1:9" ht="33" customHeight="1">
      <c r="A12" s="671" t="s">
        <v>253</v>
      </c>
      <c r="B12" s="676" t="s">
        <v>295</v>
      </c>
      <c r="C12" s="676" t="s">
        <v>407</v>
      </c>
      <c r="D12" s="676"/>
      <c r="E12" s="676"/>
      <c r="F12" s="676" t="s">
        <v>408</v>
      </c>
      <c r="G12" s="676" t="s">
        <v>329</v>
      </c>
      <c r="H12" s="680" t="s">
        <v>325</v>
      </c>
      <c r="I12" s="680" t="s">
        <v>415</v>
      </c>
    </row>
    <row r="13" spans="1:18" ht="47.25" customHeight="1">
      <c r="A13" s="671"/>
      <c r="B13" s="676"/>
      <c r="C13" s="110" t="s">
        <v>390</v>
      </c>
      <c r="D13" s="110" t="s">
        <v>391</v>
      </c>
      <c r="E13" s="110" t="s">
        <v>392</v>
      </c>
      <c r="F13" s="676"/>
      <c r="G13" s="676"/>
      <c r="H13" s="681"/>
      <c r="I13" s="681"/>
      <c r="R13" s="11"/>
    </row>
    <row r="14" spans="1:9" ht="15.75">
      <c r="A14" s="113">
        <v>1</v>
      </c>
      <c r="B14" s="110">
        <v>2</v>
      </c>
      <c r="C14" s="110">
        <v>3</v>
      </c>
      <c r="D14" s="110">
        <v>4</v>
      </c>
      <c r="E14" s="110">
        <v>5</v>
      </c>
      <c r="F14" s="110">
        <v>6</v>
      </c>
      <c r="G14" s="110">
        <v>7</v>
      </c>
      <c r="H14" s="110">
        <v>8</v>
      </c>
      <c r="I14" s="110">
        <v>9</v>
      </c>
    </row>
    <row r="15" spans="1:9" ht="31.5">
      <c r="A15" s="113" t="s">
        <v>300</v>
      </c>
      <c r="B15" s="110" t="s">
        <v>330</v>
      </c>
      <c r="C15" s="110" t="s">
        <v>388</v>
      </c>
      <c r="D15" s="110" t="s">
        <v>384</v>
      </c>
      <c r="E15" s="110" t="s">
        <v>384</v>
      </c>
      <c r="F15" s="110" t="s">
        <v>384</v>
      </c>
      <c r="G15" s="110" t="s">
        <v>384</v>
      </c>
      <c r="H15" s="110" t="s">
        <v>384</v>
      </c>
      <c r="I15" s="110" t="s">
        <v>384</v>
      </c>
    </row>
    <row r="16" spans="1:9" ht="158.25" customHeight="1">
      <c r="A16" s="113" t="s">
        <v>301</v>
      </c>
      <c r="B16" s="110" t="s">
        <v>413</v>
      </c>
      <c r="C16" s="110"/>
      <c r="D16" s="110"/>
      <c r="E16" s="110"/>
      <c r="F16" s="110" t="s">
        <v>387</v>
      </c>
      <c r="G16" s="110" t="s">
        <v>384</v>
      </c>
      <c r="H16" s="110" t="s">
        <v>384</v>
      </c>
      <c r="I16" s="110"/>
    </row>
    <row r="17" spans="1:9" ht="47.25">
      <c r="A17" s="113" t="s">
        <v>303</v>
      </c>
      <c r="B17" s="110" t="s">
        <v>377</v>
      </c>
      <c r="C17" s="110"/>
      <c r="D17" s="110"/>
      <c r="E17" s="110"/>
      <c r="F17" s="110" t="s">
        <v>326</v>
      </c>
      <c r="G17" s="110" t="s">
        <v>322</v>
      </c>
      <c r="H17" s="110"/>
      <c r="I17" s="110" t="s">
        <v>382</v>
      </c>
    </row>
    <row r="18" spans="1:9" ht="47.25">
      <c r="A18" s="113" t="s">
        <v>304</v>
      </c>
      <c r="B18" s="110" t="s">
        <v>378</v>
      </c>
      <c r="C18" s="110"/>
      <c r="D18" s="110"/>
      <c r="E18" s="110"/>
      <c r="F18" s="110" t="s">
        <v>326</v>
      </c>
      <c r="G18" s="110" t="s">
        <v>323</v>
      </c>
      <c r="H18" s="110"/>
      <c r="I18" s="110" t="s">
        <v>382</v>
      </c>
    </row>
    <row r="19" spans="1:9" ht="63">
      <c r="A19" s="113" t="s">
        <v>305</v>
      </c>
      <c r="B19" s="110" t="s">
        <v>379</v>
      </c>
      <c r="C19" s="110"/>
      <c r="D19" s="110"/>
      <c r="E19" s="110"/>
      <c r="F19" s="110" t="s">
        <v>326</v>
      </c>
      <c r="G19" s="110" t="s">
        <v>324</v>
      </c>
      <c r="H19" s="110"/>
      <c r="I19" s="110" t="s">
        <v>382</v>
      </c>
    </row>
    <row r="20" spans="1:9" ht="157.5">
      <c r="A20" s="113" t="s">
        <v>306</v>
      </c>
      <c r="B20" s="110" t="s">
        <v>380</v>
      </c>
      <c r="C20" s="110"/>
      <c r="D20" s="110"/>
      <c r="E20" s="110"/>
      <c r="F20" s="110" t="s">
        <v>326</v>
      </c>
      <c r="G20" s="110" t="s">
        <v>324</v>
      </c>
      <c r="H20" s="110"/>
      <c r="I20" s="110" t="s">
        <v>382</v>
      </c>
    </row>
    <row r="21" spans="1:9" ht="94.5">
      <c r="A21" s="113" t="s">
        <v>347</v>
      </c>
      <c r="B21" s="110" t="s">
        <v>381</v>
      </c>
      <c r="C21" s="110"/>
      <c r="D21" s="110"/>
      <c r="E21" s="110"/>
      <c r="F21" s="110" t="s">
        <v>326</v>
      </c>
      <c r="G21" s="110" t="s">
        <v>324</v>
      </c>
      <c r="H21" s="110"/>
      <c r="I21" s="110" t="s">
        <v>382</v>
      </c>
    </row>
    <row r="22" spans="1:9" ht="160.5">
      <c r="A22" s="113" t="s">
        <v>302</v>
      </c>
      <c r="B22" s="110" t="s">
        <v>437</v>
      </c>
      <c r="C22" s="110"/>
      <c r="D22" s="110"/>
      <c r="E22" s="110"/>
      <c r="F22" s="110" t="s">
        <v>326</v>
      </c>
      <c r="G22" s="110" t="s">
        <v>384</v>
      </c>
      <c r="H22" s="110" t="s">
        <v>384</v>
      </c>
      <c r="I22" s="110"/>
    </row>
    <row r="23" spans="1:9" ht="47.25">
      <c r="A23" s="113" t="s">
        <v>307</v>
      </c>
      <c r="B23" s="110" t="s">
        <v>377</v>
      </c>
      <c r="C23" s="110"/>
      <c r="D23" s="110"/>
      <c r="E23" s="110"/>
      <c r="F23" s="110" t="s">
        <v>326</v>
      </c>
      <c r="G23" s="110" t="s">
        <v>322</v>
      </c>
      <c r="H23" s="110"/>
      <c r="I23" s="110" t="s">
        <v>382</v>
      </c>
    </row>
    <row r="24" spans="1:9" ht="47.25">
      <c r="A24" s="113" t="s">
        <v>308</v>
      </c>
      <c r="B24" s="110" t="s">
        <v>378</v>
      </c>
      <c r="C24" s="110"/>
      <c r="D24" s="110"/>
      <c r="E24" s="110"/>
      <c r="F24" s="110" t="s">
        <v>326</v>
      </c>
      <c r="G24" s="110" t="s">
        <v>323</v>
      </c>
      <c r="H24" s="110"/>
      <c r="I24" s="110" t="s">
        <v>382</v>
      </c>
    </row>
    <row r="25" spans="1:9" ht="63">
      <c r="A25" s="113" t="s">
        <v>309</v>
      </c>
      <c r="B25" s="110" t="s">
        <v>379</v>
      </c>
      <c r="C25" s="110"/>
      <c r="D25" s="110"/>
      <c r="E25" s="110"/>
      <c r="F25" s="110" t="s">
        <v>326</v>
      </c>
      <c r="G25" s="110" t="s">
        <v>324</v>
      </c>
      <c r="H25" s="110"/>
      <c r="I25" s="110" t="s">
        <v>382</v>
      </c>
    </row>
    <row r="26" spans="1:9" ht="157.5">
      <c r="A26" s="113" t="s">
        <v>310</v>
      </c>
      <c r="B26" s="110" t="s">
        <v>380</v>
      </c>
      <c r="C26" s="110"/>
      <c r="D26" s="110"/>
      <c r="E26" s="110"/>
      <c r="F26" s="110" t="s">
        <v>326</v>
      </c>
      <c r="G26" s="110" t="s">
        <v>324</v>
      </c>
      <c r="H26" s="110"/>
      <c r="I26" s="110" t="s">
        <v>382</v>
      </c>
    </row>
    <row r="27" spans="1:9" ht="94.5">
      <c r="A27" s="113" t="s">
        <v>370</v>
      </c>
      <c r="B27" s="110" t="s">
        <v>381</v>
      </c>
      <c r="C27" s="110"/>
      <c r="D27" s="110"/>
      <c r="E27" s="110"/>
      <c r="F27" s="110" t="s">
        <v>326</v>
      </c>
      <c r="G27" s="110" t="s">
        <v>324</v>
      </c>
      <c r="H27" s="110"/>
      <c r="I27" s="110" t="s">
        <v>382</v>
      </c>
    </row>
    <row r="28" spans="1:9" ht="31.5">
      <c r="A28" s="113" t="s">
        <v>311</v>
      </c>
      <c r="B28" s="110" t="s">
        <v>330</v>
      </c>
      <c r="C28" s="84" t="s">
        <v>384</v>
      </c>
      <c r="D28" s="84" t="s">
        <v>384</v>
      </c>
      <c r="E28" s="84" t="s">
        <v>384</v>
      </c>
      <c r="F28" s="84" t="s">
        <v>384</v>
      </c>
      <c r="G28" s="84" t="s">
        <v>384</v>
      </c>
      <c r="H28" s="84" t="s">
        <v>384</v>
      </c>
      <c r="I28" s="84" t="s">
        <v>384</v>
      </c>
    </row>
    <row r="29" spans="1:9" ht="18">
      <c r="A29" s="120" t="s">
        <v>395</v>
      </c>
      <c r="B29" s="84" t="s">
        <v>395</v>
      </c>
      <c r="C29" s="61"/>
      <c r="D29" s="61"/>
      <c r="E29" s="61"/>
      <c r="F29" s="61"/>
      <c r="G29" s="61"/>
      <c r="H29" s="61"/>
      <c r="I29" s="61"/>
    </row>
    <row r="31" spans="1:2" ht="18">
      <c r="A31" s="115"/>
      <c r="B31" s="11" t="s">
        <v>424</v>
      </c>
    </row>
    <row r="32" spans="1:9" ht="51.75" customHeight="1">
      <c r="A32" s="115"/>
      <c r="B32" s="684" t="s">
        <v>425</v>
      </c>
      <c r="C32" s="684"/>
      <c r="D32" s="684"/>
      <c r="E32" s="684"/>
      <c r="F32" s="684"/>
      <c r="G32" s="684"/>
      <c r="H32" s="684"/>
      <c r="I32" s="684"/>
    </row>
    <row r="33" spans="1:2" ht="18">
      <c r="A33" s="115"/>
      <c r="B33" s="11" t="s">
        <v>423</v>
      </c>
    </row>
    <row r="34" ht="18">
      <c r="B34" s="11" t="s">
        <v>429</v>
      </c>
    </row>
    <row r="35" ht="18">
      <c r="B35" s="11" t="s">
        <v>430</v>
      </c>
    </row>
    <row r="36" spans="2:9" ht="52.5" customHeight="1">
      <c r="B36" s="684" t="s">
        <v>389</v>
      </c>
      <c r="C36" s="684"/>
      <c r="D36" s="684"/>
      <c r="E36" s="684"/>
      <c r="F36" s="684"/>
      <c r="G36" s="684"/>
      <c r="H36" s="684"/>
      <c r="I36" s="684"/>
    </row>
    <row r="37" ht="18">
      <c r="B37" s="11" t="s">
        <v>394</v>
      </c>
    </row>
    <row r="39" ht="15">
      <c r="B39" s="11"/>
    </row>
  </sheetData>
  <sheetProtection/>
  <mergeCells count="15">
    <mergeCell ref="A9:I9"/>
    <mergeCell ref="A10:I10"/>
    <mergeCell ref="A12:A13"/>
    <mergeCell ref="A4:I4"/>
    <mergeCell ref="A5:I5"/>
    <mergeCell ref="A7:I7"/>
    <mergeCell ref="A8:I8"/>
    <mergeCell ref="B32:I32"/>
    <mergeCell ref="B36:I36"/>
    <mergeCell ref="H12:H13"/>
    <mergeCell ref="I12:I13"/>
    <mergeCell ref="B12:B13"/>
    <mergeCell ref="C12:E12"/>
    <mergeCell ref="F12:F13"/>
    <mergeCell ref="G12:G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92D050"/>
  </sheetPr>
  <dimension ref="A1:AH71"/>
  <sheetViews>
    <sheetView view="pageBreakPreview" zoomScale="55" zoomScaleSheetLayoutView="55" zoomScalePageLayoutView="0" workbookViewId="0" topLeftCell="A1">
      <selection activeCell="G53" sqref="G53"/>
    </sheetView>
  </sheetViews>
  <sheetFormatPr defaultColWidth="9.00390625" defaultRowHeight="15.75"/>
  <cols>
    <col min="1" max="1" width="7.75390625" style="35" customWidth="1"/>
    <col min="2" max="2" width="48.50390625" style="35" customWidth="1"/>
    <col min="3" max="3" width="16.375" style="35" customWidth="1"/>
    <col min="4" max="4" width="9.75390625" style="35" customWidth="1"/>
    <col min="5" max="5" width="7.50390625" style="35" customWidth="1"/>
    <col min="6" max="6" width="7.25390625" style="35" customWidth="1"/>
    <col min="7" max="7" width="9.125" style="35" customWidth="1"/>
    <col min="8" max="8" width="20.875" style="35" customWidth="1"/>
    <col min="9" max="9" width="24.00390625" style="35" customWidth="1"/>
    <col min="10" max="10" width="19.875" style="35" customWidth="1"/>
    <col min="11" max="11" width="16.75390625" style="35" customWidth="1"/>
    <col min="12" max="12" width="16.25390625" style="35" customWidth="1"/>
    <col min="13" max="13" width="19.875" style="35" customWidth="1"/>
    <col min="14" max="14" width="24.50390625" style="35" customWidth="1"/>
    <col min="15" max="16" width="19.875" style="35" customWidth="1"/>
    <col min="17" max="18" width="20.50390625" style="8" customWidth="1"/>
    <col min="19" max="19" width="13.00390625" style="8" customWidth="1"/>
    <col min="20" max="20" width="19.75390625" style="7" customWidth="1"/>
    <col min="21" max="21" width="7.25390625" style="7" customWidth="1"/>
    <col min="22" max="22" width="9.00390625" style="7" customWidth="1"/>
    <col min="23" max="23" width="17.00390625" style="7" customWidth="1"/>
    <col min="24" max="24" width="17.75390625" style="7" customWidth="1"/>
    <col min="25" max="25" width="6.00390625" style="35" customWidth="1"/>
    <col min="26" max="26" width="7.50390625" style="35" customWidth="1"/>
    <col min="27" max="27" width="6.25390625" style="35" customWidth="1"/>
    <col min="28" max="28" width="10.375" style="35" customWidth="1"/>
    <col min="29" max="29" width="45.50390625" style="35" customWidth="1"/>
    <col min="30" max="31" width="11.125" style="35" customWidth="1"/>
    <col min="32" max="16384" width="9.00390625" style="35" customWidth="1"/>
  </cols>
  <sheetData>
    <row r="1" spans="1:31" s="31" customFormat="1" ht="18.75" customHeight="1">
      <c r="A1" s="30"/>
      <c r="N1" s="25"/>
      <c r="Q1" s="8"/>
      <c r="R1" s="8"/>
      <c r="S1" s="8"/>
      <c r="T1" s="7"/>
      <c r="U1" s="7"/>
      <c r="V1" s="7"/>
      <c r="W1" s="7"/>
      <c r="AE1" s="25" t="s">
        <v>155</v>
      </c>
    </row>
    <row r="2" spans="1:31" s="31" customFormat="1" ht="18.75" customHeight="1">
      <c r="A2" s="30"/>
      <c r="N2" s="262"/>
      <c r="Q2" s="8"/>
      <c r="R2" s="8"/>
      <c r="S2" s="8"/>
      <c r="T2" s="7"/>
      <c r="U2" s="7"/>
      <c r="V2" s="7"/>
      <c r="W2" s="7"/>
      <c r="AE2" s="262" t="s">
        <v>439</v>
      </c>
    </row>
    <row r="3" spans="1:31" s="31" customFormat="1" ht="15.75">
      <c r="A3" s="32"/>
      <c r="N3" s="262"/>
      <c r="Q3" s="8"/>
      <c r="R3" s="8"/>
      <c r="S3" s="8"/>
      <c r="T3" s="7"/>
      <c r="U3" s="7"/>
      <c r="V3" s="7"/>
      <c r="W3" s="7"/>
      <c r="AE3" s="262" t="s">
        <v>627</v>
      </c>
    </row>
    <row r="4" spans="1:31" s="31" customFormat="1" ht="15.75">
      <c r="A4" s="32"/>
      <c r="N4" s="262"/>
      <c r="Q4" s="8"/>
      <c r="R4" s="8"/>
      <c r="S4" s="8"/>
      <c r="T4" s="7"/>
      <c r="U4" s="7"/>
      <c r="V4" s="7"/>
      <c r="W4" s="7"/>
      <c r="AE4" s="262"/>
    </row>
    <row r="5" spans="1:31" s="31" customFormat="1" ht="15.75">
      <c r="A5" s="32"/>
      <c r="N5" s="262"/>
      <c r="Q5" s="8"/>
      <c r="R5" s="8"/>
      <c r="S5" s="8"/>
      <c r="T5" s="7"/>
      <c r="U5" s="7"/>
      <c r="V5" s="7"/>
      <c r="W5" s="7"/>
      <c r="AD5" s="687" t="s">
        <v>629</v>
      </c>
      <c r="AE5" s="687"/>
    </row>
    <row r="6" spans="1:31" s="31" customFormat="1" ht="15.75">
      <c r="A6" s="32"/>
      <c r="N6" s="262"/>
      <c r="Q6" s="8"/>
      <c r="R6" s="8"/>
      <c r="S6" s="8"/>
      <c r="T6" s="7"/>
      <c r="U6" s="7"/>
      <c r="V6" s="7"/>
      <c r="W6" s="7"/>
      <c r="AE6" s="262" t="s">
        <v>664</v>
      </c>
    </row>
    <row r="7" spans="1:31" s="31" customFormat="1" ht="15.75">
      <c r="A7" s="32"/>
      <c r="N7" s="262"/>
      <c r="Q7" s="8"/>
      <c r="R7" s="8"/>
      <c r="S7" s="8"/>
      <c r="T7" s="7"/>
      <c r="U7" s="7"/>
      <c r="V7" s="7"/>
      <c r="W7" s="7"/>
      <c r="AE7" s="262"/>
    </row>
    <row r="8" spans="1:31" s="31" customFormat="1" ht="15.75">
      <c r="A8" s="32"/>
      <c r="N8" s="262"/>
      <c r="Q8" s="8"/>
      <c r="R8" s="8"/>
      <c r="S8" s="8"/>
      <c r="T8" s="7"/>
      <c r="U8" s="7"/>
      <c r="V8" s="7"/>
      <c r="W8" s="7"/>
      <c r="AE8" s="262" t="s">
        <v>635</v>
      </c>
    </row>
    <row r="9" spans="1:31" s="31" customFormat="1" ht="15.75">
      <c r="A9" s="32"/>
      <c r="N9" s="262"/>
      <c r="Q9" s="8"/>
      <c r="R9" s="8"/>
      <c r="S9" s="8"/>
      <c r="T9" s="7"/>
      <c r="U9" s="7"/>
      <c r="V9" s="7"/>
      <c r="W9" s="7"/>
      <c r="AE9" s="262"/>
    </row>
    <row r="10" spans="1:31" s="31" customFormat="1" ht="15.75">
      <c r="A10" s="32"/>
      <c r="M10" s="309"/>
      <c r="N10" s="262"/>
      <c r="Q10" s="8"/>
      <c r="R10" s="8"/>
      <c r="S10" s="8"/>
      <c r="T10" s="7"/>
      <c r="U10" s="7"/>
      <c r="V10" s="7"/>
      <c r="W10" s="7"/>
      <c r="AE10" s="262" t="s">
        <v>711</v>
      </c>
    </row>
    <row r="11" spans="1:29" s="31" customFormat="1" ht="16.5">
      <c r="A11" s="645" t="s">
        <v>209</v>
      </c>
      <c r="B11" s="645"/>
      <c r="C11" s="645"/>
      <c r="D11" s="645"/>
      <c r="E11" s="645"/>
      <c r="F11" s="645"/>
      <c r="G11" s="645"/>
      <c r="H11" s="645"/>
      <c r="I11" s="645"/>
      <c r="J11" s="645"/>
      <c r="K11" s="645"/>
      <c r="L11" s="645"/>
      <c r="M11" s="645"/>
      <c r="N11" s="645"/>
      <c r="Q11" s="8"/>
      <c r="R11" s="8"/>
      <c r="S11" s="8"/>
      <c r="T11" s="7"/>
      <c r="U11" s="7"/>
      <c r="V11" s="7"/>
      <c r="W11" s="7"/>
      <c r="AC11" s="400" t="s">
        <v>631</v>
      </c>
    </row>
    <row r="12" spans="1:34" s="31" customFormat="1" ht="15.75">
      <c r="A12" s="636" t="str">
        <f>1!A14:U14</f>
        <v>Инвестиционная программа Филиала "Железноводские электрические сети" ООО "КЭУК".</v>
      </c>
      <c r="B12" s="636"/>
      <c r="C12" s="636"/>
      <c r="D12" s="636"/>
      <c r="E12" s="636"/>
      <c r="F12" s="636"/>
      <c r="G12" s="636"/>
      <c r="H12" s="636"/>
      <c r="I12" s="636"/>
      <c r="J12" s="636"/>
      <c r="K12" s="636"/>
      <c r="L12" s="636"/>
      <c r="M12" s="636"/>
      <c r="N12" s="636"/>
      <c r="O12" s="81"/>
      <c r="P12" s="81"/>
      <c r="Q12" s="81"/>
      <c r="R12" s="81"/>
      <c r="S12" s="81"/>
      <c r="T12" s="81"/>
      <c r="U12" s="81"/>
      <c r="V12" s="81"/>
      <c r="W12" s="81"/>
      <c r="X12" s="81"/>
      <c r="Y12" s="81"/>
      <c r="Z12" s="81"/>
      <c r="AA12" s="81"/>
      <c r="AB12" s="81"/>
      <c r="AC12" s="81"/>
      <c r="AD12" s="81"/>
      <c r="AE12" s="81"/>
      <c r="AF12" s="81"/>
      <c r="AG12" s="81"/>
      <c r="AH12" s="81"/>
    </row>
    <row r="13" spans="1:34" s="31" customFormat="1" ht="15.75">
      <c r="A13" s="517" t="s">
        <v>114</v>
      </c>
      <c r="B13" s="517"/>
      <c r="C13" s="517"/>
      <c r="D13" s="517"/>
      <c r="E13" s="517"/>
      <c r="F13" s="517"/>
      <c r="G13" s="517"/>
      <c r="H13" s="517"/>
      <c r="I13" s="517"/>
      <c r="J13" s="517"/>
      <c r="K13" s="517"/>
      <c r="L13" s="517"/>
      <c r="M13" s="517"/>
      <c r="N13" s="517"/>
      <c r="O13" s="75"/>
      <c r="P13" s="75"/>
      <c r="Q13" s="75"/>
      <c r="R13" s="75"/>
      <c r="S13" s="75"/>
      <c r="T13" s="75"/>
      <c r="U13" s="75"/>
      <c r="V13" s="75"/>
      <c r="W13" s="75"/>
      <c r="X13" s="75"/>
      <c r="Y13" s="75"/>
      <c r="Z13" s="75"/>
      <c r="AA13" s="75"/>
      <c r="AB13" s="75"/>
      <c r="AC13" s="75"/>
      <c r="AD13" s="75"/>
      <c r="AE13" s="75"/>
      <c r="AF13" s="75"/>
      <c r="AG13" s="75"/>
      <c r="AH13" s="75"/>
    </row>
    <row r="14" spans="1:29" s="31" customFormat="1" ht="15.75">
      <c r="A14" s="700"/>
      <c r="B14" s="700"/>
      <c r="C14" s="700"/>
      <c r="D14" s="700"/>
      <c r="E14" s="700"/>
      <c r="F14" s="700"/>
      <c r="G14" s="700"/>
      <c r="H14" s="700"/>
      <c r="I14" s="700"/>
      <c r="J14" s="700"/>
      <c r="K14" s="700"/>
      <c r="L14" s="700"/>
      <c r="M14" s="700"/>
      <c r="N14" s="700"/>
      <c r="O14" s="32"/>
      <c r="P14" s="32"/>
      <c r="Q14" s="32"/>
      <c r="R14" s="32"/>
      <c r="S14" s="32"/>
      <c r="T14" s="32"/>
      <c r="U14" s="32"/>
      <c r="V14" s="32"/>
      <c r="W14" s="32"/>
      <c r="X14" s="32"/>
      <c r="Y14" s="32"/>
      <c r="Z14" s="32"/>
      <c r="AA14" s="32"/>
      <c r="AB14" s="32"/>
      <c r="AC14" s="32"/>
    </row>
    <row r="15" spans="1:34" s="33" customFormat="1" ht="15.75" customHeight="1">
      <c r="A15" s="610" t="str">
        <f>1!A17:U17</f>
        <v>Год раскрытия информации: 2018 год</v>
      </c>
      <c r="B15" s="610"/>
      <c r="C15" s="610"/>
      <c r="D15" s="610"/>
      <c r="E15" s="610"/>
      <c r="F15" s="610"/>
      <c r="G15" s="610"/>
      <c r="H15" s="610"/>
      <c r="I15" s="610"/>
      <c r="J15" s="610"/>
      <c r="K15" s="610"/>
      <c r="L15" s="610"/>
      <c r="M15" s="610"/>
      <c r="N15" s="610"/>
      <c r="O15" s="12"/>
      <c r="P15" s="12"/>
      <c r="Q15" s="12"/>
      <c r="R15" s="12"/>
      <c r="S15" s="12"/>
      <c r="T15" s="12"/>
      <c r="U15" s="12"/>
      <c r="V15" s="12"/>
      <c r="W15" s="12"/>
      <c r="X15" s="12"/>
      <c r="Y15" s="12"/>
      <c r="Z15" s="12"/>
      <c r="AA15" s="12"/>
      <c r="AB15" s="12"/>
      <c r="AC15" s="12"/>
      <c r="AD15" s="12"/>
      <c r="AE15" s="12"/>
      <c r="AF15" s="12"/>
      <c r="AG15" s="12"/>
      <c r="AH15" s="12"/>
    </row>
    <row r="16" spans="1:29" s="31" customFormat="1" ht="19.5" thickBot="1">
      <c r="A16" s="701"/>
      <c r="B16" s="701"/>
      <c r="C16" s="701"/>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row>
    <row r="17" spans="1:31" s="31" customFormat="1" ht="69.75" customHeight="1">
      <c r="A17" s="708" t="s">
        <v>649</v>
      </c>
      <c r="B17" s="523" t="s">
        <v>468</v>
      </c>
      <c r="C17" s="693" t="s">
        <v>469</v>
      </c>
      <c r="D17" s="697" t="s">
        <v>555</v>
      </c>
      <c r="E17" s="695" t="s">
        <v>595</v>
      </c>
      <c r="F17" s="695" t="s">
        <v>590</v>
      </c>
      <c r="G17" s="695" t="s">
        <v>125</v>
      </c>
      <c r="H17" s="523" t="s">
        <v>537</v>
      </c>
      <c r="I17" s="523"/>
      <c r="J17" s="523"/>
      <c r="K17" s="523"/>
      <c r="L17" s="523" t="s">
        <v>536</v>
      </c>
      <c r="M17" s="523"/>
      <c r="N17" s="706" t="s">
        <v>493</v>
      </c>
      <c r="O17" s="706" t="s">
        <v>492</v>
      </c>
      <c r="P17" s="691" t="s">
        <v>418</v>
      </c>
      <c r="Q17" s="692" t="s">
        <v>127</v>
      </c>
      <c r="R17" s="692"/>
      <c r="S17" s="689" t="s">
        <v>597</v>
      </c>
      <c r="T17" s="689" t="s">
        <v>593</v>
      </c>
      <c r="U17" s="707" t="s">
        <v>589</v>
      </c>
      <c r="V17" s="707"/>
      <c r="W17" s="707"/>
      <c r="X17" s="707"/>
      <c r="Y17" s="707"/>
      <c r="Z17" s="707"/>
      <c r="AA17" s="702" t="s">
        <v>128</v>
      </c>
      <c r="AB17" s="703"/>
      <c r="AC17" s="523" t="s">
        <v>594</v>
      </c>
      <c r="AD17" s="523" t="s">
        <v>130</v>
      </c>
      <c r="AE17" s="524"/>
    </row>
    <row r="18" spans="1:31" s="29" customFormat="1" ht="56.25" customHeight="1">
      <c r="A18" s="709"/>
      <c r="B18" s="515"/>
      <c r="C18" s="510"/>
      <c r="D18" s="698"/>
      <c r="E18" s="696"/>
      <c r="F18" s="696"/>
      <c r="G18" s="696"/>
      <c r="H18" s="515" t="s">
        <v>585</v>
      </c>
      <c r="I18" s="515" t="s">
        <v>586</v>
      </c>
      <c r="J18" s="515" t="s">
        <v>587</v>
      </c>
      <c r="K18" s="516" t="s">
        <v>588</v>
      </c>
      <c r="L18" s="515"/>
      <c r="M18" s="515"/>
      <c r="N18" s="650"/>
      <c r="O18" s="650"/>
      <c r="P18" s="648"/>
      <c r="Q18" s="655"/>
      <c r="R18" s="655"/>
      <c r="S18" s="661"/>
      <c r="T18" s="661"/>
      <c r="U18" s="663" t="s">
        <v>434</v>
      </c>
      <c r="V18" s="663"/>
      <c r="W18" s="651" t="s">
        <v>435</v>
      </c>
      <c r="X18" s="651"/>
      <c r="Y18" s="652" t="s">
        <v>558</v>
      </c>
      <c r="Z18" s="654"/>
      <c r="AA18" s="704"/>
      <c r="AB18" s="705"/>
      <c r="AC18" s="515"/>
      <c r="AD18" s="515"/>
      <c r="AE18" s="688"/>
    </row>
    <row r="19" spans="1:31" s="29" customFormat="1" ht="201.75" customHeight="1" thickBot="1">
      <c r="A19" s="709"/>
      <c r="B19" s="516"/>
      <c r="C19" s="694"/>
      <c r="D19" s="699"/>
      <c r="E19" s="696"/>
      <c r="F19" s="696"/>
      <c r="G19" s="696"/>
      <c r="H19" s="516"/>
      <c r="I19" s="516"/>
      <c r="J19" s="516"/>
      <c r="K19" s="690"/>
      <c r="L19" s="350" t="s">
        <v>535</v>
      </c>
      <c r="M19" s="97" t="s">
        <v>491</v>
      </c>
      <c r="N19" s="647"/>
      <c r="O19" s="647"/>
      <c r="P19" s="648"/>
      <c r="Q19" s="349" t="s">
        <v>440</v>
      </c>
      <c r="R19" s="349" t="s">
        <v>126</v>
      </c>
      <c r="S19" s="661"/>
      <c r="T19" s="661"/>
      <c r="U19" s="356" t="s">
        <v>482</v>
      </c>
      <c r="V19" s="356" t="s">
        <v>483</v>
      </c>
      <c r="W19" s="356" t="s">
        <v>482</v>
      </c>
      <c r="X19" s="356" t="s">
        <v>483</v>
      </c>
      <c r="Y19" s="350" t="s">
        <v>482</v>
      </c>
      <c r="Z19" s="357" t="s">
        <v>483</v>
      </c>
      <c r="AA19" s="350" t="s">
        <v>482</v>
      </c>
      <c r="AB19" s="357" t="s">
        <v>483</v>
      </c>
      <c r="AC19" s="516"/>
      <c r="AD19" s="358" t="s">
        <v>129</v>
      </c>
      <c r="AE19" s="359" t="s">
        <v>596</v>
      </c>
    </row>
    <row r="20" spans="1:31" s="34" customFormat="1" ht="16.5" thickBot="1">
      <c r="A20" s="360">
        <v>1</v>
      </c>
      <c r="B20" s="203">
        <v>2</v>
      </c>
      <c r="C20" s="203">
        <v>3</v>
      </c>
      <c r="D20" s="203">
        <v>4</v>
      </c>
      <c r="E20" s="203">
        <v>5</v>
      </c>
      <c r="F20" s="203">
        <v>6</v>
      </c>
      <c r="G20" s="203">
        <v>7</v>
      </c>
      <c r="H20" s="203">
        <v>8</v>
      </c>
      <c r="I20" s="203">
        <v>9</v>
      </c>
      <c r="J20" s="203">
        <v>10</v>
      </c>
      <c r="K20" s="203">
        <v>11</v>
      </c>
      <c r="L20" s="203">
        <v>12</v>
      </c>
      <c r="M20" s="203">
        <v>13</v>
      </c>
      <c r="N20" s="203">
        <v>14</v>
      </c>
      <c r="O20" s="203">
        <v>15</v>
      </c>
      <c r="P20" s="203">
        <v>16</v>
      </c>
      <c r="Q20" s="203">
        <v>17</v>
      </c>
      <c r="R20" s="203">
        <v>18</v>
      </c>
      <c r="S20" s="203">
        <v>19</v>
      </c>
      <c r="T20" s="203">
        <v>20</v>
      </c>
      <c r="U20" s="203">
        <v>21</v>
      </c>
      <c r="V20" s="203">
        <v>22</v>
      </c>
      <c r="W20" s="203">
        <v>23</v>
      </c>
      <c r="X20" s="203">
        <v>24</v>
      </c>
      <c r="Y20" s="203">
        <v>25</v>
      </c>
      <c r="Z20" s="203">
        <v>26</v>
      </c>
      <c r="AA20" s="203">
        <v>27</v>
      </c>
      <c r="AB20" s="203">
        <v>28</v>
      </c>
      <c r="AC20" s="203">
        <v>29</v>
      </c>
      <c r="AD20" s="203">
        <v>30</v>
      </c>
      <c r="AE20" s="361">
        <v>31</v>
      </c>
    </row>
    <row r="21" spans="1:31" s="166" customFormat="1" ht="31.5">
      <c r="A21" s="199">
        <v>0</v>
      </c>
      <c r="B21" s="223" t="s">
        <v>500</v>
      </c>
      <c r="C21" s="201" t="s">
        <v>274</v>
      </c>
      <c r="D21" s="377"/>
      <c r="E21" s="377" t="s">
        <v>384</v>
      </c>
      <c r="F21" s="377" t="s">
        <v>384</v>
      </c>
      <c r="G21" s="377" t="s">
        <v>384</v>
      </c>
      <c r="H21" s="377" t="s">
        <v>384</v>
      </c>
      <c r="I21" s="377" t="s">
        <v>384</v>
      </c>
      <c r="J21" s="377" t="s">
        <v>384</v>
      </c>
      <c r="K21" s="377" t="s">
        <v>384</v>
      </c>
      <c r="L21" s="377" t="s">
        <v>259</v>
      </c>
      <c r="M21" s="377" t="s">
        <v>259</v>
      </c>
      <c r="N21" s="377" t="s">
        <v>259</v>
      </c>
      <c r="O21" s="377" t="s">
        <v>259</v>
      </c>
      <c r="P21" s="377" t="s">
        <v>384</v>
      </c>
      <c r="Q21" s="377" t="s">
        <v>384</v>
      </c>
      <c r="R21" s="377" t="s">
        <v>384</v>
      </c>
      <c r="S21" s="377" t="s">
        <v>384</v>
      </c>
      <c r="T21" s="377" t="s">
        <v>384</v>
      </c>
      <c r="U21" s="377" t="s">
        <v>384</v>
      </c>
      <c r="V21" s="377" t="s">
        <v>384</v>
      </c>
      <c r="W21" s="377" t="s">
        <v>384</v>
      </c>
      <c r="X21" s="377" t="s">
        <v>384</v>
      </c>
      <c r="Y21" s="377" t="s">
        <v>384</v>
      </c>
      <c r="Z21" s="377" t="s">
        <v>384</v>
      </c>
      <c r="AA21" s="377" t="s">
        <v>384</v>
      </c>
      <c r="AB21" s="377" t="s">
        <v>384</v>
      </c>
      <c r="AC21" s="377" t="s">
        <v>384</v>
      </c>
      <c r="AD21" s="377" t="s">
        <v>384</v>
      </c>
      <c r="AE21" s="378" t="s">
        <v>384</v>
      </c>
    </row>
    <row r="22" spans="1:31" s="166" customFormat="1" ht="15.75">
      <c r="A22" s="140" t="s">
        <v>501</v>
      </c>
      <c r="B22" s="134" t="s">
        <v>502</v>
      </c>
      <c r="C22" s="136" t="s">
        <v>274</v>
      </c>
      <c r="D22" s="379"/>
      <c r="E22" s="379" t="s">
        <v>384</v>
      </c>
      <c r="F22" s="379" t="s">
        <v>384</v>
      </c>
      <c r="G22" s="379" t="s">
        <v>384</v>
      </c>
      <c r="H22" s="379" t="s">
        <v>384</v>
      </c>
      <c r="I22" s="379" t="s">
        <v>384</v>
      </c>
      <c r="J22" s="379" t="s">
        <v>384</v>
      </c>
      <c r="K22" s="379" t="s">
        <v>384</v>
      </c>
      <c r="L22" s="379" t="s">
        <v>259</v>
      </c>
      <c r="M22" s="379" t="s">
        <v>259</v>
      </c>
      <c r="N22" s="379" t="s">
        <v>259</v>
      </c>
      <c r="O22" s="379" t="s">
        <v>259</v>
      </c>
      <c r="P22" s="379" t="s">
        <v>384</v>
      </c>
      <c r="Q22" s="379" t="s">
        <v>384</v>
      </c>
      <c r="R22" s="379" t="s">
        <v>384</v>
      </c>
      <c r="S22" s="379" t="s">
        <v>384</v>
      </c>
      <c r="T22" s="379" t="s">
        <v>384</v>
      </c>
      <c r="U22" s="379" t="s">
        <v>384</v>
      </c>
      <c r="V22" s="379" t="s">
        <v>384</v>
      </c>
      <c r="W22" s="379" t="s">
        <v>384</v>
      </c>
      <c r="X22" s="379" t="s">
        <v>384</v>
      </c>
      <c r="Y22" s="379" t="s">
        <v>384</v>
      </c>
      <c r="Z22" s="379" t="s">
        <v>384</v>
      </c>
      <c r="AA22" s="379" t="s">
        <v>384</v>
      </c>
      <c r="AB22" s="379" t="s">
        <v>384</v>
      </c>
      <c r="AC22" s="379" t="s">
        <v>384</v>
      </c>
      <c r="AD22" s="379" t="s">
        <v>384</v>
      </c>
      <c r="AE22" s="380" t="s">
        <v>384</v>
      </c>
    </row>
    <row r="23" spans="1:31" s="166" customFormat="1" ht="31.5">
      <c r="A23" s="140" t="s">
        <v>503</v>
      </c>
      <c r="B23" s="134" t="s">
        <v>504</v>
      </c>
      <c r="C23" s="136" t="s">
        <v>274</v>
      </c>
      <c r="D23" s="379"/>
      <c r="E23" s="379" t="s">
        <v>384</v>
      </c>
      <c r="F23" s="379" t="s">
        <v>384</v>
      </c>
      <c r="G23" s="379" t="s">
        <v>384</v>
      </c>
      <c r="H23" s="379" t="s">
        <v>384</v>
      </c>
      <c r="I23" s="379" t="s">
        <v>384</v>
      </c>
      <c r="J23" s="379" t="s">
        <v>384</v>
      </c>
      <c r="K23" s="379" t="s">
        <v>384</v>
      </c>
      <c r="L23" s="379" t="s">
        <v>259</v>
      </c>
      <c r="M23" s="379" t="s">
        <v>259</v>
      </c>
      <c r="N23" s="379" t="s">
        <v>259</v>
      </c>
      <c r="O23" s="379" t="s">
        <v>259</v>
      </c>
      <c r="P23" s="379" t="s">
        <v>384</v>
      </c>
      <c r="Q23" s="379" t="s">
        <v>384</v>
      </c>
      <c r="R23" s="379" t="s">
        <v>384</v>
      </c>
      <c r="S23" s="379" t="s">
        <v>384</v>
      </c>
      <c r="T23" s="379" t="s">
        <v>384</v>
      </c>
      <c r="U23" s="379" t="s">
        <v>384</v>
      </c>
      <c r="V23" s="379" t="s">
        <v>384</v>
      </c>
      <c r="W23" s="379" t="s">
        <v>384</v>
      </c>
      <c r="X23" s="379" t="s">
        <v>384</v>
      </c>
      <c r="Y23" s="379" t="s">
        <v>384</v>
      </c>
      <c r="Z23" s="379" t="s">
        <v>384</v>
      </c>
      <c r="AA23" s="379" t="s">
        <v>384</v>
      </c>
      <c r="AB23" s="379" t="s">
        <v>384</v>
      </c>
      <c r="AC23" s="379" t="s">
        <v>384</v>
      </c>
      <c r="AD23" s="379" t="s">
        <v>384</v>
      </c>
      <c r="AE23" s="380" t="s">
        <v>384</v>
      </c>
    </row>
    <row r="24" spans="1:31" s="166" customFormat="1" ht="63">
      <c r="A24" s="140" t="s">
        <v>505</v>
      </c>
      <c r="B24" s="134" t="s">
        <v>506</v>
      </c>
      <c r="C24" s="136" t="s">
        <v>274</v>
      </c>
      <c r="D24" s="379"/>
      <c r="E24" s="379" t="s">
        <v>384</v>
      </c>
      <c r="F24" s="379" t="s">
        <v>384</v>
      </c>
      <c r="G24" s="379" t="s">
        <v>384</v>
      </c>
      <c r="H24" s="379" t="s">
        <v>384</v>
      </c>
      <c r="I24" s="379" t="s">
        <v>384</v>
      </c>
      <c r="J24" s="379" t="s">
        <v>384</v>
      </c>
      <c r="K24" s="379" t="s">
        <v>384</v>
      </c>
      <c r="L24" s="379" t="s">
        <v>259</v>
      </c>
      <c r="M24" s="379" t="s">
        <v>259</v>
      </c>
      <c r="N24" s="379" t="s">
        <v>259</v>
      </c>
      <c r="O24" s="379" t="s">
        <v>259</v>
      </c>
      <c r="P24" s="379" t="s">
        <v>384</v>
      </c>
      <c r="Q24" s="379" t="s">
        <v>384</v>
      </c>
      <c r="R24" s="379" t="s">
        <v>384</v>
      </c>
      <c r="S24" s="379" t="s">
        <v>384</v>
      </c>
      <c r="T24" s="379" t="s">
        <v>384</v>
      </c>
      <c r="U24" s="379" t="s">
        <v>384</v>
      </c>
      <c r="V24" s="379" t="s">
        <v>384</v>
      </c>
      <c r="W24" s="379" t="s">
        <v>384</v>
      </c>
      <c r="X24" s="379" t="s">
        <v>384</v>
      </c>
      <c r="Y24" s="379" t="s">
        <v>384</v>
      </c>
      <c r="Z24" s="379" t="s">
        <v>384</v>
      </c>
      <c r="AA24" s="379" t="s">
        <v>384</v>
      </c>
      <c r="AB24" s="379" t="s">
        <v>384</v>
      </c>
      <c r="AC24" s="379" t="s">
        <v>384</v>
      </c>
      <c r="AD24" s="379" t="s">
        <v>384</v>
      </c>
      <c r="AE24" s="380" t="s">
        <v>384</v>
      </c>
    </row>
    <row r="25" spans="1:31" s="166" customFormat="1" ht="31.5">
      <c r="A25" s="140" t="s">
        <v>507</v>
      </c>
      <c r="B25" s="134" t="s">
        <v>508</v>
      </c>
      <c r="C25" s="136" t="s">
        <v>274</v>
      </c>
      <c r="D25" s="379"/>
      <c r="E25" s="379" t="s">
        <v>384</v>
      </c>
      <c r="F25" s="379" t="s">
        <v>384</v>
      </c>
      <c r="G25" s="379" t="s">
        <v>384</v>
      </c>
      <c r="H25" s="379" t="s">
        <v>384</v>
      </c>
      <c r="I25" s="379" t="s">
        <v>384</v>
      </c>
      <c r="J25" s="379" t="s">
        <v>384</v>
      </c>
      <c r="K25" s="379" t="s">
        <v>384</v>
      </c>
      <c r="L25" s="379" t="s">
        <v>259</v>
      </c>
      <c r="M25" s="379" t="s">
        <v>259</v>
      </c>
      <c r="N25" s="379" t="s">
        <v>259</v>
      </c>
      <c r="O25" s="379" t="s">
        <v>259</v>
      </c>
      <c r="P25" s="379" t="s">
        <v>384</v>
      </c>
      <c r="Q25" s="379" t="s">
        <v>384</v>
      </c>
      <c r="R25" s="379" t="s">
        <v>384</v>
      </c>
      <c r="S25" s="379" t="s">
        <v>384</v>
      </c>
      <c r="T25" s="379" t="s">
        <v>384</v>
      </c>
      <c r="U25" s="379" t="s">
        <v>384</v>
      </c>
      <c r="V25" s="379" t="s">
        <v>384</v>
      </c>
      <c r="W25" s="379" t="s">
        <v>384</v>
      </c>
      <c r="X25" s="379" t="s">
        <v>384</v>
      </c>
      <c r="Y25" s="379" t="s">
        <v>384</v>
      </c>
      <c r="Z25" s="379" t="s">
        <v>384</v>
      </c>
      <c r="AA25" s="379" t="s">
        <v>384</v>
      </c>
      <c r="AB25" s="379" t="s">
        <v>384</v>
      </c>
      <c r="AC25" s="379" t="s">
        <v>384</v>
      </c>
      <c r="AD25" s="379" t="s">
        <v>384</v>
      </c>
      <c r="AE25" s="380" t="s">
        <v>384</v>
      </c>
    </row>
    <row r="26" spans="1:31" s="166" customFormat="1" ht="31.5">
      <c r="A26" s="140" t="s">
        <v>509</v>
      </c>
      <c r="B26" s="135" t="s">
        <v>510</v>
      </c>
      <c r="C26" s="136" t="s">
        <v>274</v>
      </c>
      <c r="D26" s="379"/>
      <c r="E26" s="379" t="s">
        <v>384</v>
      </c>
      <c r="F26" s="379" t="s">
        <v>384</v>
      </c>
      <c r="G26" s="379" t="s">
        <v>384</v>
      </c>
      <c r="H26" s="379" t="s">
        <v>384</v>
      </c>
      <c r="I26" s="379" t="s">
        <v>384</v>
      </c>
      <c r="J26" s="379" t="s">
        <v>384</v>
      </c>
      <c r="K26" s="379" t="s">
        <v>384</v>
      </c>
      <c r="L26" s="379" t="s">
        <v>259</v>
      </c>
      <c r="M26" s="379" t="s">
        <v>259</v>
      </c>
      <c r="N26" s="379" t="s">
        <v>259</v>
      </c>
      <c r="O26" s="379" t="s">
        <v>259</v>
      </c>
      <c r="P26" s="379" t="s">
        <v>384</v>
      </c>
      <c r="Q26" s="379" t="s">
        <v>384</v>
      </c>
      <c r="R26" s="379" t="s">
        <v>384</v>
      </c>
      <c r="S26" s="379" t="s">
        <v>384</v>
      </c>
      <c r="T26" s="379" t="s">
        <v>384</v>
      </c>
      <c r="U26" s="379" t="s">
        <v>384</v>
      </c>
      <c r="V26" s="379" t="s">
        <v>384</v>
      </c>
      <c r="W26" s="379" t="s">
        <v>384</v>
      </c>
      <c r="X26" s="379" t="s">
        <v>384</v>
      </c>
      <c r="Y26" s="379" t="s">
        <v>384</v>
      </c>
      <c r="Z26" s="379" t="s">
        <v>384</v>
      </c>
      <c r="AA26" s="379" t="s">
        <v>384</v>
      </c>
      <c r="AB26" s="379" t="s">
        <v>384</v>
      </c>
      <c r="AC26" s="379" t="s">
        <v>384</v>
      </c>
      <c r="AD26" s="379" t="s">
        <v>384</v>
      </c>
      <c r="AE26" s="380" t="s">
        <v>384</v>
      </c>
    </row>
    <row r="27" spans="1:31" s="166" customFormat="1" ht="15.75">
      <c r="A27" s="140" t="s">
        <v>511</v>
      </c>
      <c r="B27" s="135" t="s">
        <v>512</v>
      </c>
      <c r="C27" s="136" t="s">
        <v>274</v>
      </c>
      <c r="D27" s="379"/>
      <c r="E27" s="379" t="s">
        <v>384</v>
      </c>
      <c r="F27" s="379" t="s">
        <v>384</v>
      </c>
      <c r="G27" s="379" t="s">
        <v>384</v>
      </c>
      <c r="H27" s="379" t="s">
        <v>384</v>
      </c>
      <c r="I27" s="379" t="s">
        <v>384</v>
      </c>
      <c r="J27" s="379" t="s">
        <v>384</v>
      </c>
      <c r="K27" s="379" t="s">
        <v>384</v>
      </c>
      <c r="L27" s="379" t="s">
        <v>259</v>
      </c>
      <c r="M27" s="379" t="s">
        <v>259</v>
      </c>
      <c r="N27" s="379" t="s">
        <v>259</v>
      </c>
      <c r="O27" s="379" t="s">
        <v>259</v>
      </c>
      <c r="P27" s="379" t="s">
        <v>384</v>
      </c>
      <c r="Q27" s="379" t="s">
        <v>384</v>
      </c>
      <c r="R27" s="379" t="s">
        <v>384</v>
      </c>
      <c r="S27" s="379" t="s">
        <v>384</v>
      </c>
      <c r="T27" s="379" t="s">
        <v>384</v>
      </c>
      <c r="U27" s="379" t="s">
        <v>384</v>
      </c>
      <c r="V27" s="379" t="s">
        <v>384</v>
      </c>
      <c r="W27" s="379" t="s">
        <v>384</v>
      </c>
      <c r="X27" s="379" t="s">
        <v>384</v>
      </c>
      <c r="Y27" s="379" t="s">
        <v>384</v>
      </c>
      <c r="Z27" s="379" t="s">
        <v>384</v>
      </c>
      <c r="AA27" s="379" t="s">
        <v>384</v>
      </c>
      <c r="AB27" s="379" t="s">
        <v>384</v>
      </c>
      <c r="AC27" s="379" t="s">
        <v>384</v>
      </c>
      <c r="AD27" s="379" t="s">
        <v>384</v>
      </c>
      <c r="AE27" s="380" t="s">
        <v>384</v>
      </c>
    </row>
    <row r="28" spans="1:31" s="166" customFormat="1" ht="31.5">
      <c r="A28" s="140" t="s">
        <v>300</v>
      </c>
      <c r="B28" s="137" t="s">
        <v>273</v>
      </c>
      <c r="C28" s="136" t="s">
        <v>274</v>
      </c>
      <c r="D28" s="379"/>
      <c r="E28" s="379" t="s">
        <v>384</v>
      </c>
      <c r="F28" s="379" t="s">
        <v>384</v>
      </c>
      <c r="G28" s="379" t="s">
        <v>384</v>
      </c>
      <c r="H28" s="379" t="s">
        <v>384</v>
      </c>
      <c r="I28" s="379" t="s">
        <v>384</v>
      </c>
      <c r="J28" s="379" t="s">
        <v>384</v>
      </c>
      <c r="K28" s="379" t="s">
        <v>384</v>
      </c>
      <c r="L28" s="379" t="s">
        <v>259</v>
      </c>
      <c r="M28" s="379" t="s">
        <v>259</v>
      </c>
      <c r="N28" s="379" t="s">
        <v>259</v>
      </c>
      <c r="O28" s="379" t="s">
        <v>259</v>
      </c>
      <c r="P28" s="379" t="s">
        <v>384</v>
      </c>
      <c r="Q28" s="379" t="s">
        <v>384</v>
      </c>
      <c r="R28" s="379" t="s">
        <v>384</v>
      </c>
      <c r="S28" s="379" t="s">
        <v>384</v>
      </c>
      <c r="T28" s="379" t="s">
        <v>384</v>
      </c>
      <c r="U28" s="379" t="s">
        <v>384</v>
      </c>
      <c r="V28" s="379" t="s">
        <v>384</v>
      </c>
      <c r="W28" s="379" t="s">
        <v>384</v>
      </c>
      <c r="X28" s="379" t="s">
        <v>384</v>
      </c>
      <c r="Y28" s="379" t="s">
        <v>384</v>
      </c>
      <c r="Z28" s="379" t="s">
        <v>384</v>
      </c>
      <c r="AA28" s="379" t="s">
        <v>384</v>
      </c>
      <c r="AB28" s="379" t="s">
        <v>384</v>
      </c>
      <c r="AC28" s="379" t="s">
        <v>384</v>
      </c>
      <c r="AD28" s="379" t="s">
        <v>384</v>
      </c>
      <c r="AE28" s="380" t="s">
        <v>384</v>
      </c>
    </row>
    <row r="29" spans="1:31" s="166" customFormat="1" ht="47.25">
      <c r="A29" s="140" t="s">
        <v>301</v>
      </c>
      <c r="B29" s="137" t="s">
        <v>276</v>
      </c>
      <c r="C29" s="136" t="s">
        <v>274</v>
      </c>
      <c r="D29" s="379"/>
      <c r="E29" s="379" t="s">
        <v>384</v>
      </c>
      <c r="F29" s="379" t="s">
        <v>384</v>
      </c>
      <c r="G29" s="379" t="s">
        <v>384</v>
      </c>
      <c r="H29" s="379" t="s">
        <v>384</v>
      </c>
      <c r="I29" s="379" t="s">
        <v>384</v>
      </c>
      <c r="J29" s="379" t="s">
        <v>384</v>
      </c>
      <c r="K29" s="379" t="s">
        <v>384</v>
      </c>
      <c r="L29" s="379" t="s">
        <v>259</v>
      </c>
      <c r="M29" s="379" t="s">
        <v>259</v>
      </c>
      <c r="N29" s="379" t="s">
        <v>259</v>
      </c>
      <c r="O29" s="379" t="s">
        <v>259</v>
      </c>
      <c r="P29" s="379" t="s">
        <v>384</v>
      </c>
      <c r="Q29" s="379" t="s">
        <v>384</v>
      </c>
      <c r="R29" s="379" t="s">
        <v>384</v>
      </c>
      <c r="S29" s="379" t="s">
        <v>384</v>
      </c>
      <c r="T29" s="379" t="s">
        <v>384</v>
      </c>
      <c r="U29" s="379" t="s">
        <v>384</v>
      </c>
      <c r="V29" s="379" t="s">
        <v>384</v>
      </c>
      <c r="W29" s="379" t="s">
        <v>384</v>
      </c>
      <c r="X29" s="379" t="s">
        <v>384</v>
      </c>
      <c r="Y29" s="379" t="s">
        <v>384</v>
      </c>
      <c r="Z29" s="379" t="s">
        <v>384</v>
      </c>
      <c r="AA29" s="379" t="s">
        <v>384</v>
      </c>
      <c r="AB29" s="379" t="s">
        <v>384</v>
      </c>
      <c r="AC29" s="379" t="s">
        <v>384</v>
      </c>
      <c r="AD29" s="379" t="s">
        <v>384</v>
      </c>
      <c r="AE29" s="380" t="s">
        <v>384</v>
      </c>
    </row>
    <row r="30" spans="1:31" s="34" customFormat="1" ht="78.75">
      <c r="A30" s="195" t="str">
        <f>1!A33</f>
        <v>1.1.1</v>
      </c>
      <c r="B30" s="395" t="str">
        <f>1!B33</f>
        <v>Реконструкция ВЛ-10 кВ от ТП -165 до ТП-186 (СИП), п.Иноземцево, L= 0,3 км</v>
      </c>
      <c r="C30" s="67" t="str">
        <f>1!C33</f>
        <v>G_Gelezno_014</v>
      </c>
      <c r="D30" s="381"/>
      <c r="E30" s="382" t="s">
        <v>384</v>
      </c>
      <c r="F30" s="382" t="s">
        <v>384</v>
      </c>
      <c r="G30" s="382" t="s">
        <v>384</v>
      </c>
      <c r="H30" s="382" t="s">
        <v>384</v>
      </c>
      <c r="I30" s="382" t="s">
        <v>384</v>
      </c>
      <c r="J30" s="382" t="s">
        <v>384</v>
      </c>
      <c r="K30" s="382" t="s">
        <v>384</v>
      </c>
      <c r="L30" s="379" t="s">
        <v>259</v>
      </c>
      <c r="M30" s="379" t="s">
        <v>259</v>
      </c>
      <c r="N30" s="379" t="s">
        <v>259</v>
      </c>
      <c r="O30" s="379" t="s">
        <v>259</v>
      </c>
      <c r="P30" s="381" t="s">
        <v>259</v>
      </c>
      <c r="Q30" s="381" t="s">
        <v>384</v>
      </c>
      <c r="R30" s="381" t="s">
        <v>384</v>
      </c>
      <c r="S30" s="381" t="s">
        <v>384</v>
      </c>
      <c r="T30" s="381" t="s">
        <v>384</v>
      </c>
      <c r="U30" s="381" t="s">
        <v>384</v>
      </c>
      <c r="V30" s="381" t="s">
        <v>384</v>
      </c>
      <c r="W30" s="381" t="s">
        <v>384</v>
      </c>
      <c r="X30" s="381" t="s">
        <v>384</v>
      </c>
      <c r="Y30" s="381" t="s">
        <v>384</v>
      </c>
      <c r="Z30" s="381" t="s">
        <v>384</v>
      </c>
      <c r="AA30" s="381" t="s">
        <v>384</v>
      </c>
      <c r="AB30" s="381" t="s">
        <v>384</v>
      </c>
      <c r="AC30" s="383" t="s">
        <v>634</v>
      </c>
      <c r="AD30" s="381"/>
      <c r="AE30" s="384" t="s">
        <v>146</v>
      </c>
    </row>
    <row r="31" spans="1:31" s="34" customFormat="1" ht="78.75">
      <c r="A31" s="195" t="str">
        <f>1!A34</f>
        <v>1.1.2</v>
      </c>
      <c r="B31" s="395" t="str">
        <f>1!B34</f>
        <v>Реконструкция ВЛ-0,4 кВ в СИП от ТП-30 ул.Октябрьская, г.Железноводск, L=0,5 км</v>
      </c>
      <c r="C31" s="67" t="str">
        <f>1!C34</f>
        <v>G_Gelezno_015</v>
      </c>
      <c r="D31" s="381"/>
      <c r="E31" s="382" t="s">
        <v>384</v>
      </c>
      <c r="F31" s="382" t="s">
        <v>384</v>
      </c>
      <c r="G31" s="382" t="s">
        <v>384</v>
      </c>
      <c r="H31" s="382" t="s">
        <v>384</v>
      </c>
      <c r="I31" s="382" t="s">
        <v>384</v>
      </c>
      <c r="J31" s="382" t="s">
        <v>384</v>
      </c>
      <c r="K31" s="382" t="s">
        <v>384</v>
      </c>
      <c r="L31" s="379" t="s">
        <v>259</v>
      </c>
      <c r="M31" s="379" t="s">
        <v>259</v>
      </c>
      <c r="N31" s="379" t="s">
        <v>259</v>
      </c>
      <c r="O31" s="379" t="s">
        <v>259</v>
      </c>
      <c r="P31" s="381" t="s">
        <v>259</v>
      </c>
      <c r="Q31" s="381" t="s">
        <v>384</v>
      </c>
      <c r="R31" s="381" t="s">
        <v>384</v>
      </c>
      <c r="S31" s="381" t="s">
        <v>384</v>
      </c>
      <c r="T31" s="381" t="s">
        <v>384</v>
      </c>
      <c r="U31" s="381" t="s">
        <v>384</v>
      </c>
      <c r="V31" s="381" t="s">
        <v>384</v>
      </c>
      <c r="W31" s="381" t="s">
        <v>384</v>
      </c>
      <c r="X31" s="381" t="s">
        <v>384</v>
      </c>
      <c r="Y31" s="381" t="s">
        <v>384</v>
      </c>
      <c r="Z31" s="381" t="s">
        <v>384</v>
      </c>
      <c r="AA31" s="381" t="s">
        <v>384</v>
      </c>
      <c r="AB31" s="381" t="s">
        <v>384</v>
      </c>
      <c r="AC31" s="383" t="s">
        <v>634</v>
      </c>
      <c r="AD31" s="381"/>
      <c r="AE31" s="384" t="s">
        <v>146</v>
      </c>
    </row>
    <row r="32" spans="1:31" s="34" customFormat="1" ht="78.75">
      <c r="A32" s="195" t="str">
        <f>1!A35</f>
        <v>1.1.3</v>
      </c>
      <c r="B32" s="395" t="str">
        <f>1!B35</f>
        <v>Реконструкция ВЛ-0,4 кВ в СИП от ТП-31 ул.Октябрьская, г.Железноводск, L=0,4 км</v>
      </c>
      <c r="C32" s="67" t="str">
        <f>1!C35</f>
        <v>G_Gelezno_016</v>
      </c>
      <c r="D32" s="381"/>
      <c r="E32" s="382" t="s">
        <v>384</v>
      </c>
      <c r="F32" s="382" t="s">
        <v>384</v>
      </c>
      <c r="G32" s="382" t="s">
        <v>384</v>
      </c>
      <c r="H32" s="382" t="s">
        <v>384</v>
      </c>
      <c r="I32" s="382" t="s">
        <v>384</v>
      </c>
      <c r="J32" s="382" t="s">
        <v>384</v>
      </c>
      <c r="K32" s="382" t="s">
        <v>384</v>
      </c>
      <c r="L32" s="379" t="s">
        <v>259</v>
      </c>
      <c r="M32" s="379" t="s">
        <v>259</v>
      </c>
      <c r="N32" s="379" t="s">
        <v>259</v>
      </c>
      <c r="O32" s="379" t="s">
        <v>259</v>
      </c>
      <c r="P32" s="381" t="s">
        <v>259</v>
      </c>
      <c r="Q32" s="381" t="s">
        <v>384</v>
      </c>
      <c r="R32" s="381" t="s">
        <v>384</v>
      </c>
      <c r="S32" s="381" t="s">
        <v>384</v>
      </c>
      <c r="T32" s="381" t="s">
        <v>384</v>
      </c>
      <c r="U32" s="381" t="s">
        <v>384</v>
      </c>
      <c r="V32" s="381" t="s">
        <v>384</v>
      </c>
      <c r="W32" s="381" t="s">
        <v>384</v>
      </c>
      <c r="X32" s="381" t="s">
        <v>384</v>
      </c>
      <c r="Y32" s="381" t="s">
        <v>384</v>
      </c>
      <c r="Z32" s="381" t="s">
        <v>384</v>
      </c>
      <c r="AA32" s="381" t="s">
        <v>384</v>
      </c>
      <c r="AB32" s="381" t="s">
        <v>384</v>
      </c>
      <c r="AC32" s="383" t="s">
        <v>634</v>
      </c>
      <c r="AD32" s="381"/>
      <c r="AE32" s="384" t="s">
        <v>146</v>
      </c>
    </row>
    <row r="33" spans="1:31" s="34" customFormat="1" ht="78.75">
      <c r="A33" s="195" t="str">
        <f>1!A36</f>
        <v>1.1.4</v>
      </c>
      <c r="B33" s="395" t="str">
        <f>1!B36</f>
        <v>Реконструкция ВЛ-0,4 кВ в СИП по ул.Развальская, г.Железноводск, L=0,25 км</v>
      </c>
      <c r="C33" s="67" t="str">
        <f>1!C36</f>
        <v>G_Gelezno_017</v>
      </c>
      <c r="D33" s="381"/>
      <c r="E33" s="382" t="s">
        <v>384</v>
      </c>
      <c r="F33" s="382" t="s">
        <v>384</v>
      </c>
      <c r="G33" s="382" t="s">
        <v>384</v>
      </c>
      <c r="H33" s="382" t="s">
        <v>384</v>
      </c>
      <c r="I33" s="382" t="s">
        <v>384</v>
      </c>
      <c r="J33" s="382" t="s">
        <v>384</v>
      </c>
      <c r="K33" s="382" t="s">
        <v>384</v>
      </c>
      <c r="L33" s="379" t="s">
        <v>259</v>
      </c>
      <c r="M33" s="379" t="s">
        <v>259</v>
      </c>
      <c r="N33" s="379" t="s">
        <v>259</v>
      </c>
      <c r="O33" s="379" t="s">
        <v>259</v>
      </c>
      <c r="P33" s="381" t="s">
        <v>259</v>
      </c>
      <c r="Q33" s="381" t="s">
        <v>384</v>
      </c>
      <c r="R33" s="381" t="s">
        <v>384</v>
      </c>
      <c r="S33" s="381" t="s">
        <v>384</v>
      </c>
      <c r="T33" s="381" t="s">
        <v>384</v>
      </c>
      <c r="U33" s="381" t="s">
        <v>384</v>
      </c>
      <c r="V33" s="381" t="s">
        <v>384</v>
      </c>
      <c r="W33" s="381" t="s">
        <v>384</v>
      </c>
      <c r="X33" s="381" t="s">
        <v>384</v>
      </c>
      <c r="Y33" s="381" t="s">
        <v>384</v>
      </c>
      <c r="Z33" s="381" t="s">
        <v>384</v>
      </c>
      <c r="AA33" s="381" t="s">
        <v>384</v>
      </c>
      <c r="AB33" s="381" t="s">
        <v>384</v>
      </c>
      <c r="AC33" s="383" t="s">
        <v>634</v>
      </c>
      <c r="AD33" s="381"/>
      <c r="AE33" s="384" t="s">
        <v>146</v>
      </c>
    </row>
    <row r="34" spans="1:31" s="34" customFormat="1" ht="78.75">
      <c r="A34" s="195" t="str">
        <f>1!A37</f>
        <v>1.1.5</v>
      </c>
      <c r="B34" s="395" t="str">
        <f>1!B37</f>
        <v>Реконструкция ВЛ-0,4 кВ в СИП по ул.Пушкина от ТП-185, п.Иноземцево, L=0,35 км</v>
      </c>
      <c r="C34" s="67" t="str">
        <f>1!C37</f>
        <v>G_Gelezno_018</v>
      </c>
      <c r="D34" s="381"/>
      <c r="E34" s="382" t="s">
        <v>384</v>
      </c>
      <c r="F34" s="382" t="s">
        <v>384</v>
      </c>
      <c r="G34" s="382" t="s">
        <v>384</v>
      </c>
      <c r="H34" s="382" t="s">
        <v>384</v>
      </c>
      <c r="I34" s="382" t="s">
        <v>384</v>
      </c>
      <c r="J34" s="382" t="s">
        <v>384</v>
      </c>
      <c r="K34" s="382" t="s">
        <v>384</v>
      </c>
      <c r="L34" s="379" t="s">
        <v>259</v>
      </c>
      <c r="M34" s="379" t="s">
        <v>259</v>
      </c>
      <c r="N34" s="379" t="s">
        <v>259</v>
      </c>
      <c r="O34" s="379" t="s">
        <v>259</v>
      </c>
      <c r="P34" s="381" t="s">
        <v>259</v>
      </c>
      <c r="Q34" s="381" t="s">
        <v>384</v>
      </c>
      <c r="R34" s="381" t="s">
        <v>384</v>
      </c>
      <c r="S34" s="381" t="s">
        <v>384</v>
      </c>
      <c r="T34" s="381" t="s">
        <v>384</v>
      </c>
      <c r="U34" s="381" t="s">
        <v>384</v>
      </c>
      <c r="V34" s="381" t="s">
        <v>384</v>
      </c>
      <c r="W34" s="381" t="s">
        <v>384</v>
      </c>
      <c r="X34" s="381" t="s">
        <v>384</v>
      </c>
      <c r="Y34" s="381" t="s">
        <v>384</v>
      </c>
      <c r="Z34" s="381" t="s">
        <v>384</v>
      </c>
      <c r="AA34" s="381" t="s">
        <v>384</v>
      </c>
      <c r="AB34" s="381" t="s">
        <v>384</v>
      </c>
      <c r="AC34" s="383" t="s">
        <v>634</v>
      </c>
      <c r="AD34" s="381"/>
      <c r="AE34" s="384" t="s">
        <v>146</v>
      </c>
    </row>
    <row r="35" spans="1:31" s="34" customFormat="1" ht="78.75">
      <c r="A35" s="195" t="str">
        <f>1!A38</f>
        <v>1.1.6</v>
      </c>
      <c r="B35" s="395" t="str">
        <f>1!B38</f>
        <v>Реконструкция ВЛ-0,4 кВ ул.Матросова ( инв.№ 0000412 ), г.Железноводск, пос.Бештау, L=0,18 км</v>
      </c>
      <c r="C35" s="67" t="str">
        <f>1!C38</f>
        <v>G_Gelezno_019</v>
      </c>
      <c r="D35" s="381"/>
      <c r="E35" s="382" t="s">
        <v>384</v>
      </c>
      <c r="F35" s="382" t="s">
        <v>384</v>
      </c>
      <c r="G35" s="382" t="s">
        <v>384</v>
      </c>
      <c r="H35" s="382" t="s">
        <v>384</v>
      </c>
      <c r="I35" s="382" t="s">
        <v>384</v>
      </c>
      <c r="J35" s="382" t="s">
        <v>384</v>
      </c>
      <c r="K35" s="382" t="s">
        <v>384</v>
      </c>
      <c r="L35" s="379" t="s">
        <v>259</v>
      </c>
      <c r="M35" s="379" t="s">
        <v>259</v>
      </c>
      <c r="N35" s="379" t="s">
        <v>259</v>
      </c>
      <c r="O35" s="379" t="s">
        <v>259</v>
      </c>
      <c r="P35" s="381" t="s">
        <v>259</v>
      </c>
      <c r="Q35" s="381" t="s">
        <v>384</v>
      </c>
      <c r="R35" s="381" t="s">
        <v>384</v>
      </c>
      <c r="S35" s="381" t="s">
        <v>384</v>
      </c>
      <c r="T35" s="381" t="s">
        <v>384</v>
      </c>
      <c r="U35" s="381" t="s">
        <v>384</v>
      </c>
      <c r="V35" s="381" t="s">
        <v>384</v>
      </c>
      <c r="W35" s="381" t="s">
        <v>384</v>
      </c>
      <c r="X35" s="381" t="s">
        <v>384</v>
      </c>
      <c r="Y35" s="381" t="s">
        <v>384</v>
      </c>
      <c r="Z35" s="381" t="s">
        <v>384</v>
      </c>
      <c r="AA35" s="381" t="s">
        <v>384</v>
      </c>
      <c r="AB35" s="381" t="s">
        <v>384</v>
      </c>
      <c r="AC35" s="383" t="s">
        <v>634</v>
      </c>
      <c r="AD35" s="381"/>
      <c r="AE35" s="384" t="s">
        <v>146</v>
      </c>
    </row>
    <row r="36" spans="1:31" s="34" customFormat="1" ht="78.75">
      <c r="A36" s="195" t="str">
        <f>1!A39</f>
        <v>1.1.7</v>
      </c>
      <c r="B36" s="395" t="str">
        <f>1!B39</f>
        <v>Реконструкция ВЛ-0,4 кВ ул.Ленинградская ( инв.№ 0000402 ), г.Железноводск, пос.Бештау, L=0,22 км</v>
      </c>
      <c r="C36" s="67" t="str">
        <f>1!C39</f>
        <v>G_Gelezno_020</v>
      </c>
      <c r="D36" s="381"/>
      <c r="E36" s="382" t="s">
        <v>384</v>
      </c>
      <c r="F36" s="382" t="s">
        <v>384</v>
      </c>
      <c r="G36" s="382" t="s">
        <v>384</v>
      </c>
      <c r="H36" s="382" t="s">
        <v>384</v>
      </c>
      <c r="I36" s="382" t="s">
        <v>384</v>
      </c>
      <c r="J36" s="382" t="s">
        <v>384</v>
      </c>
      <c r="K36" s="382" t="s">
        <v>384</v>
      </c>
      <c r="L36" s="379" t="s">
        <v>259</v>
      </c>
      <c r="M36" s="379" t="s">
        <v>259</v>
      </c>
      <c r="N36" s="379" t="s">
        <v>259</v>
      </c>
      <c r="O36" s="379" t="s">
        <v>259</v>
      </c>
      <c r="P36" s="381" t="s">
        <v>259</v>
      </c>
      <c r="Q36" s="381" t="s">
        <v>384</v>
      </c>
      <c r="R36" s="381" t="s">
        <v>384</v>
      </c>
      <c r="S36" s="381" t="s">
        <v>384</v>
      </c>
      <c r="T36" s="381" t="s">
        <v>384</v>
      </c>
      <c r="U36" s="381" t="s">
        <v>384</v>
      </c>
      <c r="V36" s="381" t="s">
        <v>384</v>
      </c>
      <c r="W36" s="381" t="s">
        <v>384</v>
      </c>
      <c r="X36" s="381" t="s">
        <v>384</v>
      </c>
      <c r="Y36" s="381" t="s">
        <v>384</v>
      </c>
      <c r="Z36" s="381" t="s">
        <v>384</v>
      </c>
      <c r="AA36" s="381" t="s">
        <v>384</v>
      </c>
      <c r="AB36" s="381" t="s">
        <v>384</v>
      </c>
      <c r="AC36" s="383" t="s">
        <v>634</v>
      </c>
      <c r="AD36" s="381"/>
      <c r="AE36" s="384" t="s">
        <v>146</v>
      </c>
    </row>
    <row r="37" spans="1:31" s="34" customFormat="1" ht="78.75">
      <c r="A37" s="195" t="str">
        <f>1!A40</f>
        <v>1.1.8</v>
      </c>
      <c r="B37" s="395" t="str">
        <f>1!B40</f>
        <v>Реконструкция ВЛ-0,4 кВ ул.Комарова ( инв. № 0000388 ), г.Железноводск, пос.Бештау, L=0,14 км</v>
      </c>
      <c r="C37" s="67" t="str">
        <f>1!C40</f>
        <v>G_Gelezno_021</v>
      </c>
      <c r="D37" s="381"/>
      <c r="E37" s="382" t="s">
        <v>384</v>
      </c>
      <c r="F37" s="382" t="s">
        <v>384</v>
      </c>
      <c r="G37" s="382" t="s">
        <v>384</v>
      </c>
      <c r="H37" s="382" t="s">
        <v>384</v>
      </c>
      <c r="I37" s="382" t="s">
        <v>384</v>
      </c>
      <c r="J37" s="382" t="s">
        <v>384</v>
      </c>
      <c r="K37" s="382" t="s">
        <v>384</v>
      </c>
      <c r="L37" s="379" t="s">
        <v>259</v>
      </c>
      <c r="M37" s="379" t="s">
        <v>259</v>
      </c>
      <c r="N37" s="379" t="s">
        <v>259</v>
      </c>
      <c r="O37" s="379" t="s">
        <v>259</v>
      </c>
      <c r="P37" s="381" t="s">
        <v>259</v>
      </c>
      <c r="Q37" s="381" t="s">
        <v>384</v>
      </c>
      <c r="R37" s="381" t="s">
        <v>384</v>
      </c>
      <c r="S37" s="381" t="s">
        <v>384</v>
      </c>
      <c r="T37" s="381" t="s">
        <v>384</v>
      </c>
      <c r="U37" s="381" t="s">
        <v>384</v>
      </c>
      <c r="V37" s="381" t="s">
        <v>384</v>
      </c>
      <c r="W37" s="381" t="s">
        <v>384</v>
      </c>
      <c r="X37" s="381" t="s">
        <v>384</v>
      </c>
      <c r="Y37" s="381" t="s">
        <v>384</v>
      </c>
      <c r="Z37" s="381" t="s">
        <v>384</v>
      </c>
      <c r="AA37" s="381" t="s">
        <v>384</v>
      </c>
      <c r="AB37" s="381" t="s">
        <v>384</v>
      </c>
      <c r="AC37" s="383" t="s">
        <v>634</v>
      </c>
      <c r="AD37" s="381"/>
      <c r="AE37" s="384" t="s">
        <v>146</v>
      </c>
    </row>
    <row r="38" spans="1:31" s="34" customFormat="1" ht="78.75">
      <c r="A38" s="195" t="str">
        <f>1!A41</f>
        <v>1.1.9</v>
      </c>
      <c r="B38" s="395" t="str">
        <f>1!B41</f>
        <v>Реконструкция ВЛ-0,4 кВ ул.Глинки ( инв.№ 0000357 ), г.Железноводск, пос.Бештау, L=0,64 км</v>
      </c>
      <c r="C38" s="67" t="str">
        <f>1!C41</f>
        <v>G_Gelezno_022</v>
      </c>
      <c r="D38" s="381"/>
      <c r="E38" s="382" t="s">
        <v>384</v>
      </c>
      <c r="F38" s="382" t="s">
        <v>384</v>
      </c>
      <c r="G38" s="382" t="s">
        <v>384</v>
      </c>
      <c r="H38" s="382" t="s">
        <v>384</v>
      </c>
      <c r="I38" s="382" t="s">
        <v>384</v>
      </c>
      <c r="J38" s="382" t="s">
        <v>384</v>
      </c>
      <c r="K38" s="382" t="s">
        <v>384</v>
      </c>
      <c r="L38" s="379" t="s">
        <v>259</v>
      </c>
      <c r="M38" s="379" t="s">
        <v>259</v>
      </c>
      <c r="N38" s="379" t="s">
        <v>259</v>
      </c>
      <c r="O38" s="379" t="s">
        <v>259</v>
      </c>
      <c r="P38" s="381" t="s">
        <v>259</v>
      </c>
      <c r="Q38" s="381" t="s">
        <v>384</v>
      </c>
      <c r="R38" s="381" t="s">
        <v>384</v>
      </c>
      <c r="S38" s="381" t="s">
        <v>384</v>
      </c>
      <c r="T38" s="381" t="s">
        <v>384</v>
      </c>
      <c r="U38" s="381" t="s">
        <v>384</v>
      </c>
      <c r="V38" s="381" t="s">
        <v>384</v>
      </c>
      <c r="W38" s="381" t="s">
        <v>384</v>
      </c>
      <c r="X38" s="381" t="s">
        <v>384</v>
      </c>
      <c r="Y38" s="381" t="s">
        <v>384</v>
      </c>
      <c r="Z38" s="381" t="s">
        <v>384</v>
      </c>
      <c r="AA38" s="381" t="s">
        <v>384</v>
      </c>
      <c r="AB38" s="381" t="s">
        <v>384</v>
      </c>
      <c r="AC38" s="383" t="s">
        <v>634</v>
      </c>
      <c r="AD38" s="381"/>
      <c r="AE38" s="384" t="s">
        <v>146</v>
      </c>
    </row>
    <row r="39" spans="1:31" s="34" customFormat="1" ht="78.75">
      <c r="A39" s="195" t="str">
        <f>1!A42</f>
        <v>1.1.10</v>
      </c>
      <c r="B39" s="395" t="str">
        <f>1!B42</f>
        <v>Реконструкция ВЛ-0,4 кВ ул.Глинки ( инв.№ 0000358 ), г.Железноводск, пос.Бештау, L=0,36 км</v>
      </c>
      <c r="C39" s="67" t="str">
        <f>1!C42</f>
        <v>G_Gelezno_023</v>
      </c>
      <c r="D39" s="381"/>
      <c r="E39" s="382" t="s">
        <v>384</v>
      </c>
      <c r="F39" s="382" t="s">
        <v>384</v>
      </c>
      <c r="G39" s="382" t="s">
        <v>384</v>
      </c>
      <c r="H39" s="382" t="s">
        <v>384</v>
      </c>
      <c r="I39" s="382" t="s">
        <v>384</v>
      </c>
      <c r="J39" s="382" t="s">
        <v>384</v>
      </c>
      <c r="K39" s="382" t="s">
        <v>384</v>
      </c>
      <c r="L39" s="379" t="s">
        <v>259</v>
      </c>
      <c r="M39" s="379" t="s">
        <v>259</v>
      </c>
      <c r="N39" s="379" t="s">
        <v>259</v>
      </c>
      <c r="O39" s="379" t="s">
        <v>259</v>
      </c>
      <c r="P39" s="381" t="s">
        <v>259</v>
      </c>
      <c r="Q39" s="381" t="s">
        <v>384</v>
      </c>
      <c r="R39" s="381" t="s">
        <v>384</v>
      </c>
      <c r="S39" s="381" t="s">
        <v>384</v>
      </c>
      <c r="T39" s="381" t="s">
        <v>384</v>
      </c>
      <c r="U39" s="381" t="s">
        <v>384</v>
      </c>
      <c r="V39" s="381" t="s">
        <v>384</v>
      </c>
      <c r="W39" s="381" t="s">
        <v>384</v>
      </c>
      <c r="X39" s="381" t="s">
        <v>384</v>
      </c>
      <c r="Y39" s="381" t="s">
        <v>384</v>
      </c>
      <c r="Z39" s="381" t="s">
        <v>384</v>
      </c>
      <c r="AA39" s="381" t="s">
        <v>384</v>
      </c>
      <c r="AB39" s="381" t="s">
        <v>384</v>
      </c>
      <c r="AC39" s="383" t="s">
        <v>634</v>
      </c>
      <c r="AD39" s="381"/>
      <c r="AE39" s="384" t="s">
        <v>146</v>
      </c>
    </row>
    <row r="40" spans="1:31" s="34" customFormat="1" ht="78.75">
      <c r="A40" s="195" t="str">
        <f>1!A43</f>
        <v>1.1.11</v>
      </c>
      <c r="B40" s="395" t="str">
        <f>1!B43</f>
        <v>Реконструкция ВЛ-0,4 кВ в СИП по ул.Бахановича, 118-128,Ф-"Развальская-Кутузова",г.Железноводск, L=0,12 км</v>
      </c>
      <c r="C40" s="67" t="str">
        <f>1!C43</f>
        <v>G_Gelezno_024</v>
      </c>
      <c r="D40" s="381"/>
      <c r="E40" s="382" t="s">
        <v>384</v>
      </c>
      <c r="F40" s="382" t="s">
        <v>384</v>
      </c>
      <c r="G40" s="382" t="s">
        <v>384</v>
      </c>
      <c r="H40" s="382" t="s">
        <v>384</v>
      </c>
      <c r="I40" s="382" t="s">
        <v>384</v>
      </c>
      <c r="J40" s="382" t="s">
        <v>384</v>
      </c>
      <c r="K40" s="382" t="s">
        <v>384</v>
      </c>
      <c r="L40" s="379" t="s">
        <v>259</v>
      </c>
      <c r="M40" s="379" t="s">
        <v>259</v>
      </c>
      <c r="N40" s="379" t="s">
        <v>259</v>
      </c>
      <c r="O40" s="379" t="s">
        <v>259</v>
      </c>
      <c r="P40" s="381" t="s">
        <v>259</v>
      </c>
      <c r="Q40" s="381" t="s">
        <v>384</v>
      </c>
      <c r="R40" s="381" t="s">
        <v>384</v>
      </c>
      <c r="S40" s="381" t="s">
        <v>384</v>
      </c>
      <c r="T40" s="381" t="s">
        <v>384</v>
      </c>
      <c r="U40" s="381" t="s">
        <v>384</v>
      </c>
      <c r="V40" s="381" t="s">
        <v>384</v>
      </c>
      <c r="W40" s="381" t="s">
        <v>384</v>
      </c>
      <c r="X40" s="381" t="s">
        <v>384</v>
      </c>
      <c r="Y40" s="381" t="s">
        <v>384</v>
      </c>
      <c r="Z40" s="381" t="s">
        <v>384</v>
      </c>
      <c r="AA40" s="381" t="s">
        <v>384</v>
      </c>
      <c r="AB40" s="381" t="s">
        <v>384</v>
      </c>
      <c r="AC40" s="383" t="s">
        <v>634</v>
      </c>
      <c r="AD40" s="381"/>
      <c r="AE40" s="384" t="s">
        <v>146</v>
      </c>
    </row>
    <row r="41" spans="1:31" s="34" customFormat="1" ht="78.75">
      <c r="A41" s="195" t="str">
        <f>1!A44</f>
        <v>1.1.12</v>
      </c>
      <c r="B41" s="395" t="str">
        <f>1!B44</f>
        <v>Реконструкция ВЛ-0,4 кВ в СИП от ТП-172 по ул Мира, п.Иноземцево, L=0,5 км</v>
      </c>
      <c r="C41" s="67" t="str">
        <f>1!C44</f>
        <v>G_Gelezno_025</v>
      </c>
      <c r="D41" s="381"/>
      <c r="E41" s="382" t="s">
        <v>384</v>
      </c>
      <c r="F41" s="382" t="s">
        <v>384</v>
      </c>
      <c r="G41" s="382" t="s">
        <v>384</v>
      </c>
      <c r="H41" s="382" t="s">
        <v>384</v>
      </c>
      <c r="I41" s="382" t="s">
        <v>384</v>
      </c>
      <c r="J41" s="382" t="s">
        <v>384</v>
      </c>
      <c r="K41" s="382" t="s">
        <v>384</v>
      </c>
      <c r="L41" s="379" t="s">
        <v>259</v>
      </c>
      <c r="M41" s="379" t="s">
        <v>259</v>
      </c>
      <c r="N41" s="379" t="s">
        <v>259</v>
      </c>
      <c r="O41" s="379" t="s">
        <v>259</v>
      </c>
      <c r="P41" s="381" t="s">
        <v>259</v>
      </c>
      <c r="Q41" s="381" t="s">
        <v>384</v>
      </c>
      <c r="R41" s="381" t="s">
        <v>384</v>
      </c>
      <c r="S41" s="381" t="s">
        <v>384</v>
      </c>
      <c r="T41" s="381" t="s">
        <v>384</v>
      </c>
      <c r="U41" s="381" t="s">
        <v>384</v>
      </c>
      <c r="V41" s="381" t="s">
        <v>384</v>
      </c>
      <c r="W41" s="381" t="s">
        <v>384</v>
      </c>
      <c r="X41" s="381" t="s">
        <v>384</v>
      </c>
      <c r="Y41" s="381" t="s">
        <v>384</v>
      </c>
      <c r="Z41" s="381" t="s">
        <v>384</v>
      </c>
      <c r="AA41" s="381" t="s">
        <v>384</v>
      </c>
      <c r="AB41" s="381" t="s">
        <v>384</v>
      </c>
      <c r="AC41" s="383" t="s">
        <v>634</v>
      </c>
      <c r="AD41" s="381"/>
      <c r="AE41" s="384" t="s">
        <v>146</v>
      </c>
    </row>
    <row r="42" spans="1:31" s="34" customFormat="1" ht="78.75">
      <c r="A42" s="195" t="str">
        <f>1!A45</f>
        <v>1.1.13</v>
      </c>
      <c r="B42" s="395" t="str">
        <f>1!B45</f>
        <v>Реконструкция ВЛ-0,4 кВ в СИП от ТП-176 по ул Мира, п.Иноземцево, L=0,8 км</v>
      </c>
      <c r="C42" s="67" t="str">
        <f>1!C45</f>
        <v>G_Gelezno_026</v>
      </c>
      <c r="D42" s="381"/>
      <c r="E42" s="382" t="s">
        <v>384</v>
      </c>
      <c r="F42" s="382" t="s">
        <v>384</v>
      </c>
      <c r="G42" s="382" t="s">
        <v>384</v>
      </c>
      <c r="H42" s="382" t="s">
        <v>384</v>
      </c>
      <c r="I42" s="382" t="s">
        <v>384</v>
      </c>
      <c r="J42" s="382" t="s">
        <v>384</v>
      </c>
      <c r="K42" s="382" t="s">
        <v>384</v>
      </c>
      <c r="L42" s="379" t="s">
        <v>259</v>
      </c>
      <c r="M42" s="379" t="s">
        <v>259</v>
      </c>
      <c r="N42" s="379" t="s">
        <v>259</v>
      </c>
      <c r="O42" s="379" t="s">
        <v>259</v>
      </c>
      <c r="P42" s="381" t="s">
        <v>259</v>
      </c>
      <c r="Q42" s="381" t="s">
        <v>384</v>
      </c>
      <c r="R42" s="381" t="s">
        <v>384</v>
      </c>
      <c r="S42" s="381" t="s">
        <v>384</v>
      </c>
      <c r="T42" s="381" t="s">
        <v>384</v>
      </c>
      <c r="U42" s="381" t="s">
        <v>384</v>
      </c>
      <c r="V42" s="381" t="s">
        <v>384</v>
      </c>
      <c r="W42" s="381" t="s">
        <v>384</v>
      </c>
      <c r="X42" s="381" t="s">
        <v>384</v>
      </c>
      <c r="Y42" s="381" t="s">
        <v>384</v>
      </c>
      <c r="Z42" s="381" t="s">
        <v>384</v>
      </c>
      <c r="AA42" s="381" t="s">
        <v>384</v>
      </c>
      <c r="AB42" s="381" t="s">
        <v>384</v>
      </c>
      <c r="AC42" s="383" t="s">
        <v>634</v>
      </c>
      <c r="AD42" s="381"/>
      <c r="AE42" s="384" t="s">
        <v>146</v>
      </c>
    </row>
    <row r="43" spans="1:31" s="34" customFormat="1" ht="78.75">
      <c r="A43" s="195" t="str">
        <f>1!A46</f>
        <v>1.1.14</v>
      </c>
      <c r="B43" s="395" t="str">
        <f>1!B46</f>
        <v>Реконструкция ВЛ-0,4 кВ в СИП по ул.Шоссейная, п.Иноземцево, L=0,5 км</v>
      </c>
      <c r="C43" s="67" t="str">
        <f>1!C46</f>
        <v>G_Gelezno_027</v>
      </c>
      <c r="D43" s="381"/>
      <c r="E43" s="382" t="s">
        <v>384</v>
      </c>
      <c r="F43" s="382" t="s">
        <v>384</v>
      </c>
      <c r="G43" s="382" t="s">
        <v>384</v>
      </c>
      <c r="H43" s="382" t="s">
        <v>384</v>
      </c>
      <c r="I43" s="382" t="s">
        <v>384</v>
      </c>
      <c r="J43" s="382" t="s">
        <v>384</v>
      </c>
      <c r="K43" s="382" t="s">
        <v>384</v>
      </c>
      <c r="L43" s="379" t="s">
        <v>259</v>
      </c>
      <c r="M43" s="379" t="s">
        <v>259</v>
      </c>
      <c r="N43" s="379" t="s">
        <v>259</v>
      </c>
      <c r="O43" s="379" t="s">
        <v>259</v>
      </c>
      <c r="P43" s="381" t="s">
        <v>259</v>
      </c>
      <c r="Q43" s="381" t="s">
        <v>384</v>
      </c>
      <c r="R43" s="381" t="s">
        <v>384</v>
      </c>
      <c r="S43" s="381" t="s">
        <v>384</v>
      </c>
      <c r="T43" s="381" t="s">
        <v>384</v>
      </c>
      <c r="U43" s="381" t="s">
        <v>384</v>
      </c>
      <c r="V43" s="381" t="s">
        <v>384</v>
      </c>
      <c r="W43" s="381" t="s">
        <v>384</v>
      </c>
      <c r="X43" s="381" t="s">
        <v>384</v>
      </c>
      <c r="Y43" s="381" t="s">
        <v>384</v>
      </c>
      <c r="Z43" s="381" t="s">
        <v>384</v>
      </c>
      <c r="AA43" s="381" t="s">
        <v>384</v>
      </c>
      <c r="AB43" s="381" t="s">
        <v>384</v>
      </c>
      <c r="AC43" s="383" t="s">
        <v>634</v>
      </c>
      <c r="AD43" s="381"/>
      <c r="AE43" s="384" t="s">
        <v>146</v>
      </c>
    </row>
    <row r="44" spans="1:31" s="34" customFormat="1" ht="78.75">
      <c r="A44" s="195" t="str">
        <f>1!A47</f>
        <v>1.1.15</v>
      </c>
      <c r="B44" s="395" t="str">
        <f>1!B47</f>
        <v>Реконструкция ВЛ-0,4 кВ в СИП от ТП-186 по ул Бештаугорская (верх), г.Железноводск, L=0,73км</v>
      </c>
      <c r="C44" s="67" t="str">
        <f>1!C47</f>
        <v>G_Gelezno_028</v>
      </c>
      <c r="D44" s="381"/>
      <c r="E44" s="382" t="s">
        <v>384</v>
      </c>
      <c r="F44" s="382" t="s">
        <v>384</v>
      </c>
      <c r="G44" s="382" t="s">
        <v>384</v>
      </c>
      <c r="H44" s="382" t="s">
        <v>384</v>
      </c>
      <c r="I44" s="382" t="s">
        <v>384</v>
      </c>
      <c r="J44" s="382" t="s">
        <v>384</v>
      </c>
      <c r="K44" s="382" t="s">
        <v>384</v>
      </c>
      <c r="L44" s="379" t="s">
        <v>259</v>
      </c>
      <c r="M44" s="379" t="s">
        <v>259</v>
      </c>
      <c r="N44" s="379" t="s">
        <v>259</v>
      </c>
      <c r="O44" s="379" t="s">
        <v>259</v>
      </c>
      <c r="P44" s="381" t="s">
        <v>259</v>
      </c>
      <c r="Q44" s="381" t="s">
        <v>384</v>
      </c>
      <c r="R44" s="381" t="s">
        <v>384</v>
      </c>
      <c r="S44" s="381" t="s">
        <v>384</v>
      </c>
      <c r="T44" s="381" t="s">
        <v>384</v>
      </c>
      <c r="U44" s="381" t="s">
        <v>384</v>
      </c>
      <c r="V44" s="381" t="s">
        <v>384</v>
      </c>
      <c r="W44" s="381" t="s">
        <v>384</v>
      </c>
      <c r="X44" s="381" t="s">
        <v>384</v>
      </c>
      <c r="Y44" s="381" t="s">
        <v>384</v>
      </c>
      <c r="Z44" s="381" t="s">
        <v>384</v>
      </c>
      <c r="AA44" s="381" t="s">
        <v>384</v>
      </c>
      <c r="AB44" s="381" t="s">
        <v>384</v>
      </c>
      <c r="AC44" s="383" t="s">
        <v>634</v>
      </c>
      <c r="AD44" s="381"/>
      <c r="AE44" s="384" t="s">
        <v>146</v>
      </c>
    </row>
    <row r="45" spans="1:31" s="34" customFormat="1" ht="78.75">
      <c r="A45" s="195" t="str">
        <f>1!A48</f>
        <v>1.1.16</v>
      </c>
      <c r="B45" s="395" t="str">
        <f>1!B48</f>
        <v>Реконструкция ВЛ-0,4 кВ в СИП от ТП-186 по ул Бештаугорская (низ), г.Железноводск, L=0,77 км</v>
      </c>
      <c r="C45" s="67" t="str">
        <f>1!C48</f>
        <v>G_Gelezno_029</v>
      </c>
      <c r="D45" s="381"/>
      <c r="E45" s="382" t="s">
        <v>384</v>
      </c>
      <c r="F45" s="382" t="s">
        <v>384</v>
      </c>
      <c r="G45" s="382" t="s">
        <v>384</v>
      </c>
      <c r="H45" s="382" t="s">
        <v>384</v>
      </c>
      <c r="I45" s="382" t="s">
        <v>384</v>
      </c>
      <c r="J45" s="382" t="s">
        <v>384</v>
      </c>
      <c r="K45" s="382" t="s">
        <v>384</v>
      </c>
      <c r="L45" s="379" t="s">
        <v>259</v>
      </c>
      <c r="M45" s="379" t="s">
        <v>259</v>
      </c>
      <c r="N45" s="379" t="s">
        <v>259</v>
      </c>
      <c r="O45" s="379" t="s">
        <v>259</v>
      </c>
      <c r="P45" s="381" t="s">
        <v>259</v>
      </c>
      <c r="Q45" s="381" t="s">
        <v>384</v>
      </c>
      <c r="R45" s="381" t="s">
        <v>384</v>
      </c>
      <c r="S45" s="381" t="s">
        <v>384</v>
      </c>
      <c r="T45" s="381" t="s">
        <v>384</v>
      </c>
      <c r="U45" s="381" t="s">
        <v>384</v>
      </c>
      <c r="V45" s="381" t="s">
        <v>384</v>
      </c>
      <c r="W45" s="381" t="s">
        <v>384</v>
      </c>
      <c r="X45" s="381" t="s">
        <v>384</v>
      </c>
      <c r="Y45" s="381" t="s">
        <v>384</v>
      </c>
      <c r="Z45" s="381" t="s">
        <v>384</v>
      </c>
      <c r="AA45" s="381" t="s">
        <v>384</v>
      </c>
      <c r="AB45" s="381" t="s">
        <v>384</v>
      </c>
      <c r="AC45" s="383" t="s">
        <v>634</v>
      </c>
      <c r="AD45" s="381"/>
      <c r="AE45" s="384" t="s">
        <v>146</v>
      </c>
    </row>
    <row r="46" spans="1:31" s="34" customFormat="1" ht="78.75">
      <c r="A46" s="195" t="str">
        <f>1!A49</f>
        <v>1.1.17</v>
      </c>
      <c r="B46" s="395" t="str">
        <f>1!B49</f>
        <v>Реконструкция ВЛ-0,4 кВ в СИП от ТП-193 по ул Колхозная, п.Иноземцево, L=0,8 км</v>
      </c>
      <c r="C46" s="67" t="str">
        <f>1!C49</f>
        <v>G_Gelezno_030</v>
      </c>
      <c r="D46" s="381"/>
      <c r="E46" s="382" t="s">
        <v>384</v>
      </c>
      <c r="F46" s="382" t="s">
        <v>384</v>
      </c>
      <c r="G46" s="382" t="s">
        <v>384</v>
      </c>
      <c r="H46" s="382" t="s">
        <v>384</v>
      </c>
      <c r="I46" s="382" t="s">
        <v>384</v>
      </c>
      <c r="J46" s="382" t="s">
        <v>384</v>
      </c>
      <c r="K46" s="382" t="s">
        <v>384</v>
      </c>
      <c r="L46" s="379" t="s">
        <v>259</v>
      </c>
      <c r="M46" s="379" t="s">
        <v>259</v>
      </c>
      <c r="N46" s="379" t="s">
        <v>259</v>
      </c>
      <c r="O46" s="379" t="s">
        <v>259</v>
      </c>
      <c r="P46" s="381" t="s">
        <v>259</v>
      </c>
      <c r="Q46" s="381" t="s">
        <v>384</v>
      </c>
      <c r="R46" s="381" t="s">
        <v>384</v>
      </c>
      <c r="S46" s="381" t="s">
        <v>384</v>
      </c>
      <c r="T46" s="381" t="s">
        <v>384</v>
      </c>
      <c r="U46" s="381" t="s">
        <v>384</v>
      </c>
      <c r="V46" s="381" t="s">
        <v>384</v>
      </c>
      <c r="W46" s="381" t="s">
        <v>384</v>
      </c>
      <c r="X46" s="381" t="s">
        <v>384</v>
      </c>
      <c r="Y46" s="381" t="s">
        <v>384</v>
      </c>
      <c r="Z46" s="381" t="s">
        <v>384</v>
      </c>
      <c r="AA46" s="381" t="s">
        <v>384</v>
      </c>
      <c r="AB46" s="381" t="s">
        <v>384</v>
      </c>
      <c r="AC46" s="383" t="s">
        <v>634</v>
      </c>
      <c r="AD46" s="381"/>
      <c r="AE46" s="384" t="s">
        <v>146</v>
      </c>
    </row>
    <row r="47" spans="1:31" s="34" customFormat="1" ht="78.75">
      <c r="A47" s="195" t="str">
        <f>1!A50</f>
        <v>1.1.18</v>
      </c>
      <c r="B47" s="395" t="str">
        <f>1!B50</f>
        <v>Реконструкция ВЛ-0,4 кВ в СИП от ТП-184 по ул Колхозная-Гагарина, п.Иноземцево, L=0,4 км</v>
      </c>
      <c r="C47" s="67" t="str">
        <f>1!C50</f>
        <v>G_Gelezno_031</v>
      </c>
      <c r="D47" s="381"/>
      <c r="E47" s="382" t="s">
        <v>384</v>
      </c>
      <c r="F47" s="382" t="s">
        <v>384</v>
      </c>
      <c r="G47" s="382" t="s">
        <v>384</v>
      </c>
      <c r="H47" s="382" t="s">
        <v>384</v>
      </c>
      <c r="I47" s="382" t="s">
        <v>384</v>
      </c>
      <c r="J47" s="382" t="s">
        <v>384</v>
      </c>
      <c r="K47" s="382" t="s">
        <v>384</v>
      </c>
      <c r="L47" s="379" t="s">
        <v>259</v>
      </c>
      <c r="M47" s="379" t="s">
        <v>259</v>
      </c>
      <c r="N47" s="379" t="s">
        <v>259</v>
      </c>
      <c r="O47" s="379" t="s">
        <v>259</v>
      </c>
      <c r="P47" s="381" t="s">
        <v>259</v>
      </c>
      <c r="Q47" s="381" t="s">
        <v>384</v>
      </c>
      <c r="R47" s="381" t="s">
        <v>384</v>
      </c>
      <c r="S47" s="381" t="s">
        <v>384</v>
      </c>
      <c r="T47" s="381" t="s">
        <v>384</v>
      </c>
      <c r="U47" s="381" t="s">
        <v>384</v>
      </c>
      <c r="V47" s="381" t="s">
        <v>384</v>
      </c>
      <c r="W47" s="381" t="s">
        <v>384</v>
      </c>
      <c r="X47" s="381" t="s">
        <v>384</v>
      </c>
      <c r="Y47" s="381" t="s">
        <v>384</v>
      </c>
      <c r="Z47" s="381" t="s">
        <v>384</v>
      </c>
      <c r="AA47" s="381" t="s">
        <v>384</v>
      </c>
      <c r="AB47" s="381" t="s">
        <v>384</v>
      </c>
      <c r="AC47" s="383" t="s">
        <v>634</v>
      </c>
      <c r="AD47" s="381"/>
      <c r="AE47" s="384" t="s">
        <v>146</v>
      </c>
    </row>
    <row r="48" spans="1:31" s="34" customFormat="1" ht="78.75">
      <c r="A48" s="195" t="str">
        <f>1!A51</f>
        <v>1.1.19</v>
      </c>
      <c r="B48" s="395" t="str">
        <f>1!B51</f>
        <v>Реконструкция ВЛ-0,4 кВ в СИП по ул Колхозная (низ), п.Иноземцево, L=1,07 км</v>
      </c>
      <c r="C48" s="67" t="str">
        <f>1!C51</f>
        <v>G_Gelezno_032</v>
      </c>
      <c r="D48" s="381"/>
      <c r="E48" s="382" t="s">
        <v>384</v>
      </c>
      <c r="F48" s="382" t="s">
        <v>384</v>
      </c>
      <c r="G48" s="382" t="s">
        <v>384</v>
      </c>
      <c r="H48" s="382" t="s">
        <v>384</v>
      </c>
      <c r="I48" s="382" t="s">
        <v>384</v>
      </c>
      <c r="J48" s="382" t="s">
        <v>384</v>
      </c>
      <c r="K48" s="382" t="s">
        <v>384</v>
      </c>
      <c r="L48" s="379" t="s">
        <v>259</v>
      </c>
      <c r="M48" s="379" t="s">
        <v>259</v>
      </c>
      <c r="N48" s="379" t="s">
        <v>259</v>
      </c>
      <c r="O48" s="379" t="s">
        <v>259</v>
      </c>
      <c r="P48" s="381" t="s">
        <v>259</v>
      </c>
      <c r="Q48" s="381" t="s">
        <v>384</v>
      </c>
      <c r="R48" s="381" t="s">
        <v>384</v>
      </c>
      <c r="S48" s="381" t="s">
        <v>384</v>
      </c>
      <c r="T48" s="381" t="s">
        <v>384</v>
      </c>
      <c r="U48" s="381" t="s">
        <v>384</v>
      </c>
      <c r="V48" s="381" t="s">
        <v>384</v>
      </c>
      <c r="W48" s="381" t="s">
        <v>384</v>
      </c>
      <c r="X48" s="381" t="s">
        <v>384</v>
      </c>
      <c r="Y48" s="381" t="s">
        <v>384</v>
      </c>
      <c r="Z48" s="381" t="s">
        <v>384</v>
      </c>
      <c r="AA48" s="381" t="s">
        <v>384</v>
      </c>
      <c r="AB48" s="381" t="s">
        <v>384</v>
      </c>
      <c r="AC48" s="383" t="s">
        <v>634</v>
      </c>
      <c r="AD48" s="381"/>
      <c r="AE48" s="384" t="s">
        <v>146</v>
      </c>
    </row>
    <row r="49" spans="1:31" s="34" customFormat="1" ht="78.75">
      <c r="A49" s="195" t="str">
        <f>1!A52</f>
        <v>1.1.20</v>
      </c>
      <c r="B49" s="395" t="str">
        <f>1!B52</f>
        <v>Реконструкция ВЛ-0,4 кВ в СИП по ул Колхозная (Ф-"Детский сад"), п.Иноземцево, L=0,2 км</v>
      </c>
      <c r="C49" s="67" t="str">
        <f>1!C52</f>
        <v>G_Gelezno_033</v>
      </c>
      <c r="D49" s="381"/>
      <c r="E49" s="382" t="s">
        <v>384</v>
      </c>
      <c r="F49" s="382" t="s">
        <v>384</v>
      </c>
      <c r="G49" s="382" t="s">
        <v>384</v>
      </c>
      <c r="H49" s="382" t="s">
        <v>384</v>
      </c>
      <c r="I49" s="382" t="s">
        <v>384</v>
      </c>
      <c r="J49" s="382" t="s">
        <v>384</v>
      </c>
      <c r="K49" s="382" t="s">
        <v>384</v>
      </c>
      <c r="L49" s="379" t="s">
        <v>259</v>
      </c>
      <c r="M49" s="379" t="s">
        <v>259</v>
      </c>
      <c r="N49" s="379" t="s">
        <v>259</v>
      </c>
      <c r="O49" s="379" t="s">
        <v>259</v>
      </c>
      <c r="P49" s="381" t="s">
        <v>259</v>
      </c>
      <c r="Q49" s="381" t="s">
        <v>384</v>
      </c>
      <c r="R49" s="381" t="s">
        <v>384</v>
      </c>
      <c r="S49" s="381" t="s">
        <v>384</v>
      </c>
      <c r="T49" s="381" t="s">
        <v>384</v>
      </c>
      <c r="U49" s="381" t="s">
        <v>384</v>
      </c>
      <c r="V49" s="381" t="s">
        <v>384</v>
      </c>
      <c r="W49" s="381" t="s">
        <v>384</v>
      </c>
      <c r="X49" s="381" t="s">
        <v>384</v>
      </c>
      <c r="Y49" s="381" t="s">
        <v>384</v>
      </c>
      <c r="Z49" s="381" t="s">
        <v>384</v>
      </c>
      <c r="AA49" s="381" t="s">
        <v>384</v>
      </c>
      <c r="AB49" s="381" t="s">
        <v>384</v>
      </c>
      <c r="AC49" s="383" t="s">
        <v>634</v>
      </c>
      <c r="AD49" s="381"/>
      <c r="AE49" s="384" t="s">
        <v>146</v>
      </c>
    </row>
    <row r="50" spans="1:31" s="34" customFormat="1" ht="78.75">
      <c r="A50" s="195" t="str">
        <f>1!A53</f>
        <v>1.1.21</v>
      </c>
      <c r="B50" s="395" t="str">
        <f>1!B53</f>
        <v>Реконструкция ВЛ-0,4 кВ в СИП по ул Первомайская (Гагарина+Старошоссейная), п.Иноземцево, L=1,87 км</v>
      </c>
      <c r="C50" s="67" t="str">
        <f>1!C53</f>
        <v>G_Gelezno_034</v>
      </c>
      <c r="D50" s="381"/>
      <c r="E50" s="382" t="s">
        <v>384</v>
      </c>
      <c r="F50" s="382" t="s">
        <v>384</v>
      </c>
      <c r="G50" s="382" t="s">
        <v>384</v>
      </c>
      <c r="H50" s="382" t="s">
        <v>384</v>
      </c>
      <c r="I50" s="382" t="s">
        <v>384</v>
      </c>
      <c r="J50" s="382" t="s">
        <v>384</v>
      </c>
      <c r="K50" s="382" t="s">
        <v>384</v>
      </c>
      <c r="L50" s="379" t="s">
        <v>259</v>
      </c>
      <c r="M50" s="379" t="s">
        <v>259</v>
      </c>
      <c r="N50" s="379" t="s">
        <v>259</v>
      </c>
      <c r="O50" s="379" t="s">
        <v>259</v>
      </c>
      <c r="P50" s="381" t="s">
        <v>259</v>
      </c>
      <c r="Q50" s="381" t="s">
        <v>384</v>
      </c>
      <c r="R50" s="381" t="s">
        <v>384</v>
      </c>
      <c r="S50" s="381" t="s">
        <v>384</v>
      </c>
      <c r="T50" s="381" t="s">
        <v>384</v>
      </c>
      <c r="U50" s="381" t="s">
        <v>384</v>
      </c>
      <c r="V50" s="381" t="s">
        <v>384</v>
      </c>
      <c r="W50" s="381" t="s">
        <v>384</v>
      </c>
      <c r="X50" s="381" t="s">
        <v>384</v>
      </c>
      <c r="Y50" s="381" t="s">
        <v>384</v>
      </c>
      <c r="Z50" s="381" t="s">
        <v>384</v>
      </c>
      <c r="AA50" s="381" t="s">
        <v>384</v>
      </c>
      <c r="AB50" s="381" t="s">
        <v>384</v>
      </c>
      <c r="AC50" s="383" t="s">
        <v>634</v>
      </c>
      <c r="AD50" s="381"/>
      <c r="AE50" s="384" t="s">
        <v>146</v>
      </c>
    </row>
    <row r="51" spans="1:31" s="34" customFormat="1" ht="78.75">
      <c r="A51" s="195" t="str">
        <f>1!A54</f>
        <v>1.1.22</v>
      </c>
      <c r="B51" s="395" t="str">
        <f>1!B54</f>
        <v>Реконструкция ВЛ-0,4 кВ в СИП по ул Колхозная до ДК "Машук", п.Иноземцево, L=0,4 км</v>
      </c>
      <c r="C51" s="67" t="str">
        <f>1!C54</f>
        <v>G_Gelezno_035</v>
      </c>
      <c r="D51" s="381"/>
      <c r="E51" s="382" t="s">
        <v>384</v>
      </c>
      <c r="F51" s="382" t="s">
        <v>384</v>
      </c>
      <c r="G51" s="382" t="s">
        <v>384</v>
      </c>
      <c r="H51" s="382" t="s">
        <v>384</v>
      </c>
      <c r="I51" s="382" t="s">
        <v>384</v>
      </c>
      <c r="J51" s="382" t="s">
        <v>384</v>
      </c>
      <c r="K51" s="382" t="s">
        <v>384</v>
      </c>
      <c r="L51" s="379" t="s">
        <v>259</v>
      </c>
      <c r="M51" s="379" t="s">
        <v>259</v>
      </c>
      <c r="N51" s="379" t="s">
        <v>259</v>
      </c>
      <c r="O51" s="379" t="s">
        <v>259</v>
      </c>
      <c r="P51" s="381" t="s">
        <v>259</v>
      </c>
      <c r="Q51" s="381" t="s">
        <v>384</v>
      </c>
      <c r="R51" s="381" t="s">
        <v>384</v>
      </c>
      <c r="S51" s="381" t="s">
        <v>384</v>
      </c>
      <c r="T51" s="381" t="s">
        <v>384</v>
      </c>
      <c r="U51" s="381" t="s">
        <v>384</v>
      </c>
      <c r="V51" s="381" t="s">
        <v>384</v>
      </c>
      <c r="W51" s="381" t="s">
        <v>384</v>
      </c>
      <c r="X51" s="381" t="s">
        <v>384</v>
      </c>
      <c r="Y51" s="381" t="s">
        <v>384</v>
      </c>
      <c r="Z51" s="381" t="s">
        <v>384</v>
      </c>
      <c r="AA51" s="381" t="s">
        <v>384</v>
      </c>
      <c r="AB51" s="381" t="s">
        <v>384</v>
      </c>
      <c r="AC51" s="383" t="s">
        <v>634</v>
      </c>
      <c r="AD51" s="381"/>
      <c r="AE51" s="384" t="s">
        <v>146</v>
      </c>
    </row>
    <row r="52" spans="1:31" s="34" customFormat="1" ht="31.5">
      <c r="A52" s="195" t="str">
        <f>1!A55</f>
        <v>1.1.23</v>
      </c>
      <c r="B52" s="395" t="str">
        <f>1!B55</f>
        <v>Реконструкция ВЛ-0,4 кВ в СИП по ул.Дачная, п.Иноземцево, L=0,3 км</v>
      </c>
      <c r="C52" s="67" t="str">
        <f>1!C55</f>
        <v>G_Gelezno_036</v>
      </c>
      <c r="D52" s="381"/>
      <c r="E52" s="382" t="s">
        <v>384</v>
      </c>
      <c r="F52" s="382" t="s">
        <v>384</v>
      </c>
      <c r="G52" s="382" t="s">
        <v>384</v>
      </c>
      <c r="H52" s="382" t="s">
        <v>384</v>
      </c>
      <c r="I52" s="382" t="s">
        <v>384</v>
      </c>
      <c r="J52" s="382" t="s">
        <v>384</v>
      </c>
      <c r="K52" s="382" t="s">
        <v>384</v>
      </c>
      <c r="L52" s="379" t="s">
        <v>259</v>
      </c>
      <c r="M52" s="379" t="s">
        <v>259</v>
      </c>
      <c r="N52" s="379" t="s">
        <v>259</v>
      </c>
      <c r="O52" s="379" t="s">
        <v>259</v>
      </c>
      <c r="P52" s="381" t="s">
        <v>259</v>
      </c>
      <c r="Q52" s="381" t="s">
        <v>384</v>
      </c>
      <c r="R52" s="381" t="s">
        <v>384</v>
      </c>
      <c r="S52" s="381" t="s">
        <v>384</v>
      </c>
      <c r="T52" s="381" t="s">
        <v>384</v>
      </c>
      <c r="U52" s="381" t="s">
        <v>384</v>
      </c>
      <c r="V52" s="381" t="s">
        <v>384</v>
      </c>
      <c r="W52" s="381" t="s">
        <v>384</v>
      </c>
      <c r="X52" s="381" t="s">
        <v>384</v>
      </c>
      <c r="Y52" s="381" t="s">
        <v>384</v>
      </c>
      <c r="Z52" s="381" t="s">
        <v>384</v>
      </c>
      <c r="AA52" s="381" t="s">
        <v>384</v>
      </c>
      <c r="AB52" s="381" t="s">
        <v>384</v>
      </c>
      <c r="AC52" s="385" t="s">
        <v>258</v>
      </c>
      <c r="AD52" s="381"/>
      <c r="AE52" s="384" t="s">
        <v>146</v>
      </c>
    </row>
    <row r="53" spans="1:31" s="34" customFormat="1" ht="31.5">
      <c r="A53" s="195" t="str">
        <f>1!A56</f>
        <v>1.1.24</v>
      </c>
      <c r="B53" s="395" t="str">
        <f>1!B56</f>
        <v>Реконструкция ВЛ-0,4 кВ в СИП по ул.Садовая, п.Иноземцево, L=0,3 км</v>
      </c>
      <c r="C53" s="67" t="str">
        <f>1!C56</f>
        <v>G_Gelezno_037</v>
      </c>
      <c r="D53" s="381"/>
      <c r="E53" s="382" t="s">
        <v>384</v>
      </c>
      <c r="F53" s="382" t="s">
        <v>384</v>
      </c>
      <c r="G53" s="382" t="s">
        <v>384</v>
      </c>
      <c r="H53" s="382" t="s">
        <v>384</v>
      </c>
      <c r="I53" s="382" t="s">
        <v>384</v>
      </c>
      <c r="J53" s="382" t="s">
        <v>384</v>
      </c>
      <c r="K53" s="382" t="s">
        <v>384</v>
      </c>
      <c r="L53" s="379" t="s">
        <v>259</v>
      </c>
      <c r="M53" s="379" t="s">
        <v>259</v>
      </c>
      <c r="N53" s="379" t="s">
        <v>259</v>
      </c>
      <c r="O53" s="379" t="s">
        <v>259</v>
      </c>
      <c r="P53" s="381" t="s">
        <v>259</v>
      </c>
      <c r="Q53" s="381" t="s">
        <v>384</v>
      </c>
      <c r="R53" s="381" t="s">
        <v>384</v>
      </c>
      <c r="S53" s="381" t="s">
        <v>384</v>
      </c>
      <c r="T53" s="381" t="s">
        <v>384</v>
      </c>
      <c r="U53" s="381" t="s">
        <v>384</v>
      </c>
      <c r="V53" s="381" t="s">
        <v>384</v>
      </c>
      <c r="W53" s="381" t="s">
        <v>384</v>
      </c>
      <c r="X53" s="381" t="s">
        <v>384</v>
      </c>
      <c r="Y53" s="381" t="s">
        <v>384</v>
      </c>
      <c r="Z53" s="381" t="s">
        <v>384</v>
      </c>
      <c r="AA53" s="381" t="s">
        <v>384</v>
      </c>
      <c r="AB53" s="381" t="s">
        <v>384</v>
      </c>
      <c r="AC53" s="385" t="s">
        <v>258</v>
      </c>
      <c r="AD53" s="381"/>
      <c r="AE53" s="384" t="s">
        <v>146</v>
      </c>
    </row>
    <row r="54" spans="1:31" s="34" customFormat="1" ht="31.5">
      <c r="A54" s="195" t="str">
        <f>1!A57</f>
        <v>1.1.25</v>
      </c>
      <c r="B54" s="449" t="str">
        <f>1!B57</f>
        <v>Реконструкция сетевого комплекса ВЛ</v>
      </c>
      <c r="C54" s="450" t="str">
        <f>1!C57</f>
        <v>G_Gelezno_038</v>
      </c>
      <c r="D54" s="381"/>
      <c r="E54" s="382" t="s">
        <v>384</v>
      </c>
      <c r="F54" s="382" t="s">
        <v>384</v>
      </c>
      <c r="G54" s="382" t="s">
        <v>384</v>
      </c>
      <c r="H54" s="382" t="s">
        <v>384</v>
      </c>
      <c r="I54" s="382" t="s">
        <v>384</v>
      </c>
      <c r="J54" s="382" t="s">
        <v>384</v>
      </c>
      <c r="K54" s="382" t="s">
        <v>384</v>
      </c>
      <c r="L54" s="379" t="s">
        <v>259</v>
      </c>
      <c r="M54" s="379" t="s">
        <v>259</v>
      </c>
      <c r="N54" s="379" t="s">
        <v>259</v>
      </c>
      <c r="O54" s="379" t="s">
        <v>259</v>
      </c>
      <c r="P54" s="381" t="s">
        <v>259</v>
      </c>
      <c r="Q54" s="381" t="s">
        <v>384</v>
      </c>
      <c r="R54" s="381" t="s">
        <v>384</v>
      </c>
      <c r="S54" s="381" t="s">
        <v>384</v>
      </c>
      <c r="T54" s="381" t="s">
        <v>384</v>
      </c>
      <c r="U54" s="381" t="s">
        <v>384</v>
      </c>
      <c r="V54" s="381" t="s">
        <v>384</v>
      </c>
      <c r="W54" s="381" t="s">
        <v>384</v>
      </c>
      <c r="X54" s="381" t="s">
        <v>384</v>
      </c>
      <c r="Y54" s="381" t="s">
        <v>384</v>
      </c>
      <c r="Z54" s="381" t="s">
        <v>384</v>
      </c>
      <c r="AA54" s="381" t="s">
        <v>384</v>
      </c>
      <c r="AB54" s="381" t="s">
        <v>384</v>
      </c>
      <c r="AC54" s="385" t="s">
        <v>258</v>
      </c>
      <c r="AD54" s="381"/>
      <c r="AE54" s="384" t="s">
        <v>146</v>
      </c>
    </row>
    <row r="55" spans="1:31" s="34" customFormat="1" ht="12" customHeight="1">
      <c r="A55" s="396">
        <f>1!A58</f>
        <v>0</v>
      </c>
      <c r="B55" s="397">
        <f>1!B58</f>
        <v>0</v>
      </c>
      <c r="C55" s="386">
        <f>1!C58</f>
        <v>0</v>
      </c>
      <c r="D55" s="381"/>
      <c r="E55" s="382"/>
      <c r="F55" s="382"/>
      <c r="G55" s="382"/>
      <c r="H55" s="382"/>
      <c r="I55" s="382"/>
      <c r="J55" s="382"/>
      <c r="K55" s="382"/>
      <c r="L55" s="379"/>
      <c r="M55" s="379"/>
      <c r="N55" s="379"/>
      <c r="O55" s="379"/>
      <c r="P55" s="381"/>
      <c r="Q55" s="381"/>
      <c r="R55" s="381"/>
      <c r="S55" s="381"/>
      <c r="T55" s="381"/>
      <c r="U55" s="381"/>
      <c r="V55" s="381"/>
      <c r="W55" s="381"/>
      <c r="X55" s="381"/>
      <c r="Y55" s="381"/>
      <c r="Z55" s="381"/>
      <c r="AA55" s="381"/>
      <c r="AB55" s="381"/>
      <c r="AC55" s="385"/>
      <c r="AD55" s="381"/>
      <c r="AE55" s="384"/>
    </row>
    <row r="56" spans="1:31" s="166" customFormat="1" ht="31.5">
      <c r="A56" s="196" t="str">
        <f>1!A59</f>
        <v>1.2</v>
      </c>
      <c r="B56" s="398" t="str">
        <f>1!B59</f>
        <v>Реконструкция трансформаторных и иных подстанций, всего, в том числе:</v>
      </c>
      <c r="C56" s="387" t="str">
        <f>1!C59</f>
        <v>Г</v>
      </c>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88"/>
      <c r="AD56" s="379"/>
      <c r="AE56" s="380"/>
    </row>
    <row r="57" spans="1:31" s="34" customFormat="1" ht="31.5">
      <c r="A57" s="195" t="str">
        <f>1!A60</f>
        <v>1.2.1</v>
      </c>
      <c r="B57" s="395" t="str">
        <f>1!B60</f>
        <v>Реконструкция РП-3  ( замена ячеек )</v>
      </c>
      <c r="C57" s="67" t="str">
        <f>1!C60</f>
        <v>G_Gelezno_039</v>
      </c>
      <c r="D57" s="381"/>
      <c r="E57" s="382" t="s">
        <v>384</v>
      </c>
      <c r="F57" s="382" t="s">
        <v>384</v>
      </c>
      <c r="G57" s="382" t="s">
        <v>384</v>
      </c>
      <c r="H57" s="382" t="s">
        <v>384</v>
      </c>
      <c r="I57" s="382" t="s">
        <v>384</v>
      </c>
      <c r="J57" s="382" t="s">
        <v>384</v>
      </c>
      <c r="K57" s="382" t="s">
        <v>384</v>
      </c>
      <c r="L57" s="379" t="s">
        <v>259</v>
      </c>
      <c r="M57" s="379" t="s">
        <v>259</v>
      </c>
      <c r="N57" s="379" t="s">
        <v>259</v>
      </c>
      <c r="O57" s="379" t="s">
        <v>259</v>
      </c>
      <c r="P57" s="381"/>
      <c r="Q57" s="381" t="s">
        <v>384</v>
      </c>
      <c r="R57" s="381" t="s">
        <v>384</v>
      </c>
      <c r="S57" s="381" t="s">
        <v>384</v>
      </c>
      <c r="T57" s="381" t="s">
        <v>384</v>
      </c>
      <c r="U57" s="381" t="s">
        <v>384</v>
      </c>
      <c r="V57" s="381" t="s">
        <v>384</v>
      </c>
      <c r="W57" s="381" t="s">
        <v>384</v>
      </c>
      <c r="X57" s="381" t="s">
        <v>384</v>
      </c>
      <c r="Y57" s="381" t="s">
        <v>384</v>
      </c>
      <c r="Z57" s="381" t="s">
        <v>384</v>
      </c>
      <c r="AA57" s="381" t="s">
        <v>384</v>
      </c>
      <c r="AB57" s="381" t="s">
        <v>384</v>
      </c>
      <c r="AC57" s="385" t="s">
        <v>258</v>
      </c>
      <c r="AD57" s="381"/>
      <c r="AE57" s="384" t="s">
        <v>146</v>
      </c>
    </row>
    <row r="58" spans="1:31" s="34" customFormat="1" ht="31.5">
      <c r="A58" s="195" t="str">
        <f>1!A61</f>
        <v>1.2.2</v>
      </c>
      <c r="B58" s="449" t="str">
        <f>1!B61</f>
        <v>Реконструкция сетевого комплекса ТП и КЛ</v>
      </c>
      <c r="C58" s="450" t="str">
        <f>1!C61</f>
        <v>G_Gelezno_040</v>
      </c>
      <c r="D58" s="381"/>
      <c r="E58" s="382" t="s">
        <v>384</v>
      </c>
      <c r="F58" s="382" t="s">
        <v>384</v>
      </c>
      <c r="G58" s="382" t="s">
        <v>384</v>
      </c>
      <c r="H58" s="382" t="s">
        <v>384</v>
      </c>
      <c r="I58" s="382" t="s">
        <v>384</v>
      </c>
      <c r="J58" s="382" t="s">
        <v>384</v>
      </c>
      <c r="K58" s="382" t="s">
        <v>384</v>
      </c>
      <c r="L58" s="379" t="s">
        <v>259</v>
      </c>
      <c r="M58" s="379" t="s">
        <v>259</v>
      </c>
      <c r="N58" s="379" t="s">
        <v>259</v>
      </c>
      <c r="O58" s="379" t="s">
        <v>259</v>
      </c>
      <c r="P58" s="381"/>
      <c r="Q58" s="381" t="s">
        <v>384</v>
      </c>
      <c r="R58" s="381" t="s">
        <v>384</v>
      </c>
      <c r="S58" s="381" t="s">
        <v>384</v>
      </c>
      <c r="T58" s="381" t="s">
        <v>384</v>
      </c>
      <c r="U58" s="381" t="s">
        <v>384</v>
      </c>
      <c r="V58" s="381" t="s">
        <v>384</v>
      </c>
      <c r="W58" s="381" t="s">
        <v>384</v>
      </c>
      <c r="X58" s="381" t="s">
        <v>384</v>
      </c>
      <c r="Y58" s="381" t="s">
        <v>384</v>
      </c>
      <c r="Z58" s="381" t="s">
        <v>384</v>
      </c>
      <c r="AA58" s="381" t="s">
        <v>384</v>
      </c>
      <c r="AB58" s="381" t="s">
        <v>384</v>
      </c>
      <c r="AC58" s="385" t="s">
        <v>258</v>
      </c>
      <c r="AD58" s="381"/>
      <c r="AE58" s="384" t="s">
        <v>146</v>
      </c>
    </row>
    <row r="59" spans="1:31" s="34" customFormat="1" ht="10.5" customHeight="1">
      <c r="A59" s="195"/>
      <c r="B59" s="395"/>
      <c r="C59" s="67"/>
      <c r="D59" s="381"/>
      <c r="E59" s="382"/>
      <c r="F59" s="382"/>
      <c r="G59" s="382"/>
      <c r="H59" s="382"/>
      <c r="I59" s="382"/>
      <c r="J59" s="382"/>
      <c r="K59" s="382"/>
      <c r="L59" s="379"/>
      <c r="M59" s="379"/>
      <c r="N59" s="379"/>
      <c r="O59" s="379"/>
      <c r="P59" s="381"/>
      <c r="Q59" s="381"/>
      <c r="R59" s="381"/>
      <c r="S59" s="381"/>
      <c r="T59" s="381"/>
      <c r="U59" s="381"/>
      <c r="V59" s="381"/>
      <c r="W59" s="381"/>
      <c r="X59" s="381"/>
      <c r="Y59" s="381"/>
      <c r="Z59" s="381"/>
      <c r="AA59" s="381"/>
      <c r="AB59" s="381"/>
      <c r="AC59" s="385"/>
      <c r="AD59" s="381"/>
      <c r="AE59" s="384"/>
    </row>
    <row r="60" spans="1:31" s="166" customFormat="1" ht="31.5">
      <c r="A60" s="196" t="str">
        <f>1!A63</f>
        <v>1.3</v>
      </c>
      <c r="B60" s="398" t="str">
        <f>1!B63</f>
        <v>Прочие инвестиционные проекты, всего, в том числе:</v>
      </c>
      <c r="C60" s="387" t="str">
        <f>1!C63</f>
        <v>Г</v>
      </c>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88"/>
      <c r="AD60" s="379"/>
      <c r="AE60" s="380"/>
    </row>
    <row r="61" spans="1:31" s="34" customFormat="1" ht="15.75">
      <c r="A61" s="195" t="str">
        <f>1!A64</f>
        <v>1.3.1</v>
      </c>
      <c r="B61" s="449" t="str">
        <f>1!B64</f>
        <v>Модернизация системы АИИСКУЭ</v>
      </c>
      <c r="C61" s="450" t="str">
        <f>1!C64</f>
        <v>G_Gelezno_041</v>
      </c>
      <c r="D61" s="381"/>
      <c r="E61" s="382" t="s">
        <v>384</v>
      </c>
      <c r="F61" s="382" t="s">
        <v>384</v>
      </c>
      <c r="G61" s="382" t="s">
        <v>384</v>
      </c>
      <c r="H61" s="382" t="s">
        <v>384</v>
      </c>
      <c r="I61" s="382" t="s">
        <v>384</v>
      </c>
      <c r="J61" s="382" t="s">
        <v>384</v>
      </c>
      <c r="K61" s="382" t="s">
        <v>384</v>
      </c>
      <c r="L61" s="379" t="s">
        <v>259</v>
      </c>
      <c r="M61" s="379" t="s">
        <v>259</v>
      </c>
      <c r="N61" s="379" t="s">
        <v>259</v>
      </c>
      <c r="O61" s="379" t="s">
        <v>259</v>
      </c>
      <c r="P61" s="381"/>
      <c r="Q61" s="381" t="s">
        <v>384</v>
      </c>
      <c r="R61" s="381" t="s">
        <v>384</v>
      </c>
      <c r="S61" s="381" t="s">
        <v>384</v>
      </c>
      <c r="T61" s="381" t="s">
        <v>384</v>
      </c>
      <c r="U61" s="381" t="s">
        <v>384</v>
      </c>
      <c r="V61" s="381" t="s">
        <v>384</v>
      </c>
      <c r="W61" s="381" t="s">
        <v>384</v>
      </c>
      <c r="X61" s="381" t="s">
        <v>384</v>
      </c>
      <c r="Y61" s="381" t="s">
        <v>384</v>
      </c>
      <c r="Z61" s="381" t="s">
        <v>384</v>
      </c>
      <c r="AA61" s="381" t="s">
        <v>384</v>
      </c>
      <c r="AB61" s="381" t="s">
        <v>384</v>
      </c>
      <c r="AC61" s="385"/>
      <c r="AD61" s="381"/>
      <c r="AE61" s="384" t="s">
        <v>146</v>
      </c>
    </row>
    <row r="62" spans="1:31" s="34" customFormat="1" ht="15.75">
      <c r="A62" s="195" t="str">
        <f>1!A65</f>
        <v>1.3.2</v>
      </c>
      <c r="B62" s="449" t="str">
        <f>1!B65</f>
        <v>Строительство системы телемеханики</v>
      </c>
      <c r="C62" s="450" t="str">
        <f>1!C65</f>
        <v>G_Gelezno_042</v>
      </c>
      <c r="D62" s="381"/>
      <c r="E62" s="382" t="s">
        <v>384</v>
      </c>
      <c r="F62" s="382" t="s">
        <v>384</v>
      </c>
      <c r="G62" s="382" t="s">
        <v>384</v>
      </c>
      <c r="H62" s="382" t="s">
        <v>384</v>
      </c>
      <c r="I62" s="382" t="s">
        <v>384</v>
      </c>
      <c r="J62" s="382" t="s">
        <v>384</v>
      </c>
      <c r="K62" s="382" t="s">
        <v>384</v>
      </c>
      <c r="L62" s="379" t="s">
        <v>259</v>
      </c>
      <c r="M62" s="379" t="s">
        <v>259</v>
      </c>
      <c r="N62" s="379" t="s">
        <v>259</v>
      </c>
      <c r="O62" s="379" t="s">
        <v>259</v>
      </c>
      <c r="P62" s="381"/>
      <c r="Q62" s="381" t="s">
        <v>384</v>
      </c>
      <c r="R62" s="381" t="s">
        <v>384</v>
      </c>
      <c r="S62" s="381" t="s">
        <v>384</v>
      </c>
      <c r="T62" s="381" t="s">
        <v>384</v>
      </c>
      <c r="U62" s="381" t="s">
        <v>384</v>
      </c>
      <c r="V62" s="381" t="s">
        <v>384</v>
      </c>
      <c r="W62" s="381" t="s">
        <v>384</v>
      </c>
      <c r="X62" s="381" t="s">
        <v>384</v>
      </c>
      <c r="Y62" s="381" t="s">
        <v>384</v>
      </c>
      <c r="Z62" s="381" t="s">
        <v>384</v>
      </c>
      <c r="AA62" s="381" t="s">
        <v>384</v>
      </c>
      <c r="AB62" s="381" t="s">
        <v>384</v>
      </c>
      <c r="AC62" s="385"/>
      <c r="AD62" s="381"/>
      <c r="AE62" s="384" t="s">
        <v>146</v>
      </c>
    </row>
    <row r="63" spans="1:31" s="34" customFormat="1" ht="15.75">
      <c r="A63" s="195" t="str">
        <f>1!A66</f>
        <v>1.3.3</v>
      </c>
      <c r="B63" s="395" t="str">
        <f>1!B66</f>
        <v>Оборудование, не требующее монтажа</v>
      </c>
      <c r="C63" s="67" t="str">
        <f>1!C66</f>
        <v>G_Gelezno_043</v>
      </c>
      <c r="D63" s="381"/>
      <c r="E63" s="382" t="s">
        <v>384</v>
      </c>
      <c r="F63" s="382" t="s">
        <v>384</v>
      </c>
      <c r="G63" s="382" t="s">
        <v>384</v>
      </c>
      <c r="H63" s="382" t="s">
        <v>384</v>
      </c>
      <c r="I63" s="382" t="s">
        <v>384</v>
      </c>
      <c r="J63" s="382" t="s">
        <v>384</v>
      </c>
      <c r="K63" s="382" t="s">
        <v>384</v>
      </c>
      <c r="L63" s="379" t="s">
        <v>259</v>
      </c>
      <c r="M63" s="379" t="s">
        <v>259</v>
      </c>
      <c r="N63" s="379" t="s">
        <v>259</v>
      </c>
      <c r="O63" s="379" t="s">
        <v>259</v>
      </c>
      <c r="P63" s="381"/>
      <c r="Q63" s="381" t="s">
        <v>384</v>
      </c>
      <c r="R63" s="381" t="s">
        <v>384</v>
      </c>
      <c r="S63" s="381" t="s">
        <v>384</v>
      </c>
      <c r="T63" s="381" t="s">
        <v>384</v>
      </c>
      <c r="U63" s="381" t="s">
        <v>384</v>
      </c>
      <c r="V63" s="381" t="s">
        <v>384</v>
      </c>
      <c r="W63" s="381" t="s">
        <v>384</v>
      </c>
      <c r="X63" s="381" t="s">
        <v>384</v>
      </c>
      <c r="Y63" s="381" t="s">
        <v>384</v>
      </c>
      <c r="Z63" s="381" t="s">
        <v>384</v>
      </c>
      <c r="AA63" s="381" t="s">
        <v>384</v>
      </c>
      <c r="AB63" s="381" t="s">
        <v>384</v>
      </c>
      <c r="AC63" s="385"/>
      <c r="AD63" s="381"/>
      <c r="AE63" s="384" t="s">
        <v>146</v>
      </c>
    </row>
    <row r="64" spans="1:31" s="34" customFormat="1" ht="10.5" customHeight="1">
      <c r="A64" s="195"/>
      <c r="B64" s="395"/>
      <c r="C64" s="67"/>
      <c r="D64" s="381"/>
      <c r="E64" s="382"/>
      <c r="F64" s="382"/>
      <c r="G64" s="382"/>
      <c r="H64" s="382"/>
      <c r="I64" s="382"/>
      <c r="J64" s="382"/>
      <c r="K64" s="382"/>
      <c r="L64" s="379"/>
      <c r="M64" s="379"/>
      <c r="N64" s="379"/>
      <c r="O64" s="379"/>
      <c r="P64" s="381"/>
      <c r="Q64" s="381"/>
      <c r="R64" s="381"/>
      <c r="S64" s="381"/>
      <c r="T64" s="381"/>
      <c r="U64" s="381"/>
      <c r="V64" s="381"/>
      <c r="W64" s="381"/>
      <c r="X64" s="381"/>
      <c r="Y64" s="381"/>
      <c r="Z64" s="381"/>
      <c r="AA64" s="381"/>
      <c r="AB64" s="381"/>
      <c r="AC64" s="385"/>
      <c r="AD64" s="381"/>
      <c r="AE64" s="384"/>
    </row>
    <row r="65" spans="1:31" s="166" customFormat="1" ht="31.5">
      <c r="A65" s="196" t="str">
        <f>1!A68</f>
        <v>1.4</v>
      </c>
      <c r="B65" s="398" t="str">
        <f>1!B68</f>
        <v>Прочее новое строительство объектов электросетевого хозяйства, всего, в том числе:</v>
      </c>
      <c r="C65" s="387" t="str">
        <f>1!C68</f>
        <v>Г</v>
      </c>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88"/>
      <c r="AD65" s="379"/>
      <c r="AE65" s="380"/>
    </row>
    <row r="66" spans="1:31" s="34" customFormat="1" ht="16.5" thickBot="1">
      <c r="A66" s="197"/>
      <c r="B66" s="399"/>
      <c r="C66" s="389"/>
      <c r="D66" s="390"/>
      <c r="E66" s="391"/>
      <c r="F66" s="391"/>
      <c r="G66" s="391"/>
      <c r="H66" s="391"/>
      <c r="I66" s="391"/>
      <c r="J66" s="391"/>
      <c r="K66" s="391"/>
      <c r="L66" s="392"/>
      <c r="M66" s="392"/>
      <c r="N66" s="392"/>
      <c r="O66" s="392"/>
      <c r="P66" s="390"/>
      <c r="Q66" s="390"/>
      <c r="R66" s="390"/>
      <c r="S66" s="390"/>
      <c r="T66" s="390"/>
      <c r="U66" s="390"/>
      <c r="V66" s="390"/>
      <c r="W66" s="390"/>
      <c r="X66" s="390"/>
      <c r="Y66" s="390"/>
      <c r="Z66" s="390"/>
      <c r="AA66" s="390"/>
      <c r="AB66" s="390"/>
      <c r="AC66" s="393"/>
      <c r="AD66" s="390"/>
      <c r="AE66" s="394"/>
    </row>
    <row r="67" spans="1:31" s="34" customFormat="1" ht="27" customHeight="1">
      <c r="A67" s="310"/>
      <c r="B67" s="311"/>
      <c r="C67" s="310"/>
      <c r="D67" s="312"/>
      <c r="E67" s="313"/>
      <c r="F67" s="313"/>
      <c r="G67" s="313"/>
      <c r="H67" s="313"/>
      <c r="I67" s="313"/>
      <c r="J67" s="313"/>
      <c r="K67" s="313"/>
      <c r="L67" s="314"/>
      <c r="M67" s="314"/>
      <c r="N67" s="314"/>
      <c r="O67" s="314"/>
      <c r="P67" s="312"/>
      <c r="Q67" s="312"/>
      <c r="R67" s="312"/>
      <c r="S67" s="312"/>
      <c r="T67" s="312"/>
      <c r="U67" s="312"/>
      <c r="V67" s="312"/>
      <c r="W67" s="312"/>
      <c r="X67" s="312"/>
      <c r="Y67" s="312"/>
      <c r="Z67" s="312"/>
      <c r="AA67" s="312"/>
      <c r="AB67" s="312"/>
      <c r="AC67" s="315"/>
      <c r="AD67" s="312"/>
      <c r="AE67" s="312"/>
    </row>
    <row r="68" spans="1:31" s="34" customFormat="1" ht="27" customHeight="1">
      <c r="A68" s="310"/>
      <c r="B68" s="311"/>
      <c r="C68" s="310"/>
      <c r="D68" s="312"/>
      <c r="E68" s="313"/>
      <c r="F68" s="313"/>
      <c r="G68" s="313"/>
      <c r="H68" s="313"/>
      <c r="I68" s="313"/>
      <c r="J68" s="313"/>
      <c r="K68" s="313"/>
      <c r="L68" s="314"/>
      <c r="M68" s="314"/>
      <c r="N68" s="314"/>
      <c r="O68" s="314"/>
      <c r="P68" s="312"/>
      <c r="Q68" s="312"/>
      <c r="R68" s="312"/>
      <c r="S68" s="312"/>
      <c r="T68" s="312"/>
      <c r="U68" s="312"/>
      <c r="V68" s="312"/>
      <c r="W68" s="312"/>
      <c r="X68" s="312"/>
      <c r="Y68" s="312"/>
      <c r="Z68" s="312"/>
      <c r="AA68" s="312"/>
      <c r="AB68" s="312"/>
      <c r="AC68" s="315"/>
      <c r="AD68" s="312"/>
      <c r="AE68" s="312"/>
    </row>
    <row r="69" spans="1:31" s="34" customFormat="1" ht="27" customHeight="1">
      <c r="A69" s="310"/>
      <c r="B69" s="311"/>
      <c r="C69" s="310"/>
      <c r="D69" s="312"/>
      <c r="E69" s="313"/>
      <c r="F69" s="313"/>
      <c r="G69" s="313"/>
      <c r="H69" s="313"/>
      <c r="I69" s="313"/>
      <c r="J69" s="313"/>
      <c r="K69" s="313"/>
      <c r="L69" s="314"/>
      <c r="M69" s="314"/>
      <c r="N69" s="314"/>
      <c r="O69" s="314"/>
      <c r="P69" s="312"/>
      <c r="Q69" s="312"/>
      <c r="R69" s="312"/>
      <c r="S69" s="312"/>
      <c r="T69" s="312"/>
      <c r="U69" s="312"/>
      <c r="V69" s="312"/>
      <c r="W69" s="312"/>
      <c r="X69" s="312"/>
      <c r="Y69" s="312"/>
      <c r="Z69" s="312"/>
      <c r="AA69" s="312"/>
      <c r="AB69" s="312"/>
      <c r="AC69" s="315"/>
      <c r="AD69" s="312"/>
      <c r="AE69" s="312"/>
    </row>
    <row r="70" spans="1:31" s="34" customFormat="1" ht="27" customHeight="1">
      <c r="A70" s="310"/>
      <c r="B70" s="581" t="s">
        <v>633</v>
      </c>
      <c r="C70" s="581"/>
      <c r="D70" s="581"/>
      <c r="E70" s="581"/>
      <c r="F70" s="581"/>
      <c r="G70" s="581"/>
      <c r="H70" s="581"/>
      <c r="I70" s="581"/>
      <c r="J70" s="581"/>
      <c r="K70" s="581"/>
      <c r="L70" s="581"/>
      <c r="M70" s="581"/>
      <c r="N70" s="581"/>
      <c r="O70" s="581"/>
      <c r="P70" s="581"/>
      <c r="Q70" s="581"/>
      <c r="R70" s="581"/>
      <c r="S70" s="581"/>
      <c r="T70" s="581"/>
      <c r="U70" s="581"/>
      <c r="V70" s="581"/>
      <c r="W70" s="312"/>
      <c r="X70" s="312"/>
      <c r="Y70" s="312"/>
      <c r="Z70" s="312"/>
      <c r="AA70" s="312"/>
      <c r="AB70" s="312"/>
      <c r="AC70" s="315"/>
      <c r="AD70" s="312"/>
      <c r="AE70" s="312"/>
    </row>
    <row r="71" spans="1:31" s="34" customFormat="1" ht="15.75">
      <c r="A71" s="310"/>
      <c r="B71" s="316"/>
      <c r="C71" s="310"/>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row>
  </sheetData>
  <sheetProtection/>
  <mergeCells count="34">
    <mergeCell ref="A11:N11"/>
    <mergeCell ref="A16:AC16"/>
    <mergeCell ref="AA17:AB18"/>
    <mergeCell ref="O17:O19"/>
    <mergeCell ref="Y18:Z18"/>
    <mergeCell ref="U17:Z17"/>
    <mergeCell ref="L17:M18"/>
    <mergeCell ref="N17:N19"/>
    <mergeCell ref="A17:A19"/>
    <mergeCell ref="B17:B19"/>
    <mergeCell ref="A13:N13"/>
    <mergeCell ref="A14:N14"/>
    <mergeCell ref="A15:N15"/>
    <mergeCell ref="A12:N12"/>
    <mergeCell ref="F17:F19"/>
    <mergeCell ref="G17:G19"/>
    <mergeCell ref="T17:T19"/>
    <mergeCell ref="P17:P19"/>
    <mergeCell ref="Q17:R18"/>
    <mergeCell ref="H18:H19"/>
    <mergeCell ref="I18:I19"/>
    <mergeCell ref="C17:C19"/>
    <mergeCell ref="E17:E19"/>
    <mergeCell ref="D17:D19"/>
    <mergeCell ref="AD5:AE5"/>
    <mergeCell ref="B70:V70"/>
    <mergeCell ref="AD17:AE18"/>
    <mergeCell ref="AC17:AC19"/>
    <mergeCell ref="W18:X18"/>
    <mergeCell ref="S17:S19"/>
    <mergeCell ref="U18:V18"/>
    <mergeCell ref="H17:K17"/>
    <mergeCell ref="K18:K19"/>
    <mergeCell ref="J18:J19"/>
  </mergeCells>
  <printOptions/>
  <pageMargins left="0.3937007874015748" right="0.1968503937007874" top="0.3937007874015748" bottom="0.1968503937007874" header="0.11811023622047245" footer="0.11811023622047245"/>
  <pageSetup fitToWidth="2" horizontalDpi="600" verticalDpi="600" orientation="portrait" paperSize="8" scale="50"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tabColor rgb="FF92D050"/>
  </sheetPr>
  <dimension ref="A1:AE72"/>
  <sheetViews>
    <sheetView view="pageBreakPreview" zoomScale="85" zoomScaleSheetLayoutView="85" zoomScalePageLayoutView="0" workbookViewId="0" topLeftCell="A19">
      <selection activeCell="B30" sqref="B30"/>
    </sheetView>
  </sheetViews>
  <sheetFormatPr defaultColWidth="16.875" defaultRowHeight="15.75"/>
  <cols>
    <col min="1" max="1" width="6.25390625" style="7" customWidth="1"/>
    <col min="2" max="2" width="105.50390625" style="8" customWidth="1"/>
    <col min="3" max="3" width="15.50390625" style="8" customWidth="1"/>
    <col min="4" max="4" width="22.625" style="8" customWidth="1"/>
    <col min="5" max="5" width="17.875" style="8" customWidth="1"/>
    <col min="6" max="6" width="31.125" style="8" customWidth="1"/>
    <col min="7" max="7" width="29.125" style="8" customWidth="1"/>
    <col min="8" max="8" width="32.00390625" style="8" customWidth="1"/>
    <col min="9" max="9" width="32.375" style="8" customWidth="1"/>
    <col min="10" max="10" width="21.125" style="10" customWidth="1"/>
    <col min="11" max="11" width="29.375" style="10" customWidth="1"/>
    <col min="12" max="12" width="6.625" style="8" customWidth="1"/>
    <col min="13" max="13" width="8.125" style="8" customWidth="1"/>
    <col min="14" max="14" width="12.125" style="8" customWidth="1"/>
    <col min="15" max="243" width="9.00390625" style="7" customWidth="1"/>
    <col min="244" max="244" width="3.875" style="7" bestFit="1" customWidth="1"/>
    <col min="245" max="245" width="16.00390625" style="7" bestFit="1" customWidth="1"/>
    <col min="246" max="246" width="16.625" style="7" bestFit="1" customWidth="1"/>
    <col min="247" max="247" width="13.50390625" style="7" bestFit="1" customWidth="1"/>
    <col min="248" max="249" width="10.875" style="7" bestFit="1" customWidth="1"/>
    <col min="250" max="250" width="6.25390625" style="7" bestFit="1" customWidth="1"/>
    <col min="251" max="251" width="8.875" style="7" bestFit="1" customWidth="1"/>
    <col min="252" max="252" width="13.875" style="7" bestFit="1" customWidth="1"/>
    <col min="253" max="253" width="13.25390625" style="7" bestFit="1" customWidth="1"/>
    <col min="254" max="254" width="16.00390625" style="7" bestFit="1" customWidth="1"/>
    <col min="255" max="255" width="11.625" style="7" bestFit="1" customWidth="1"/>
    <col min="256" max="16384" width="16.875" style="7" customWidth="1"/>
  </cols>
  <sheetData>
    <row r="1" ht="15.75">
      <c r="K1" s="261" t="s">
        <v>156</v>
      </c>
    </row>
    <row r="2" ht="15.75">
      <c r="K2" s="262" t="s">
        <v>439</v>
      </c>
    </row>
    <row r="3" ht="15.75">
      <c r="K3" s="262" t="s">
        <v>627</v>
      </c>
    </row>
    <row r="4" ht="18.75">
      <c r="K4" s="15"/>
    </row>
    <row r="5" ht="15.75">
      <c r="K5" s="375" t="s">
        <v>629</v>
      </c>
    </row>
    <row r="6" ht="15.75">
      <c r="K6" s="262" t="s">
        <v>664</v>
      </c>
    </row>
    <row r="7" ht="15.75">
      <c r="K7" s="262"/>
    </row>
    <row r="8" ht="15.75">
      <c r="K8" s="262" t="s">
        <v>635</v>
      </c>
    </row>
    <row r="9" ht="15.75">
      <c r="K9" s="262"/>
    </row>
    <row r="10" spans="10:11" ht="15.75">
      <c r="J10" s="7"/>
      <c r="K10" s="262" t="s">
        <v>712</v>
      </c>
    </row>
    <row r="11" spans="10:11" ht="15.75">
      <c r="J11" s="10" t="s">
        <v>631</v>
      </c>
      <c r="K11" s="262"/>
    </row>
    <row r="12" spans="1:11" ht="16.5">
      <c r="A12" s="645" t="s">
        <v>248</v>
      </c>
      <c r="B12" s="645"/>
      <c r="C12" s="645"/>
      <c r="D12" s="645"/>
      <c r="E12" s="645"/>
      <c r="F12" s="645"/>
      <c r="G12" s="645"/>
      <c r="H12" s="645"/>
      <c r="I12" s="645"/>
      <c r="J12" s="645"/>
      <c r="K12" s="645"/>
    </row>
    <row r="13" spans="1:31" ht="15.75">
      <c r="A13" s="636" t="str">
        <f>1!A14:U14</f>
        <v>Инвестиционная программа Филиала "Железноводские электрические сети" ООО "КЭУК".</v>
      </c>
      <c r="B13" s="636"/>
      <c r="C13" s="636"/>
      <c r="D13" s="636"/>
      <c r="E13" s="636"/>
      <c r="F13" s="636"/>
      <c r="G13" s="636"/>
      <c r="H13" s="636"/>
      <c r="I13" s="636"/>
      <c r="J13" s="636"/>
      <c r="K13" s="636"/>
      <c r="L13" s="81"/>
      <c r="M13" s="81"/>
      <c r="N13" s="81"/>
      <c r="O13" s="81"/>
      <c r="P13" s="81"/>
      <c r="Q13" s="81"/>
      <c r="R13" s="81"/>
      <c r="S13" s="81"/>
      <c r="T13" s="81"/>
      <c r="U13" s="81"/>
      <c r="V13" s="81"/>
      <c r="W13" s="81"/>
      <c r="X13" s="81"/>
      <c r="Y13" s="81"/>
      <c r="Z13" s="81"/>
      <c r="AA13" s="81"/>
      <c r="AB13" s="81"/>
      <c r="AC13" s="81"/>
      <c r="AD13" s="81"/>
      <c r="AE13" s="81"/>
    </row>
    <row r="14" spans="1:31" ht="15.75">
      <c r="A14" s="517" t="s">
        <v>131</v>
      </c>
      <c r="B14" s="517"/>
      <c r="C14" s="517"/>
      <c r="D14" s="517"/>
      <c r="E14" s="517"/>
      <c r="F14" s="517"/>
      <c r="G14" s="517"/>
      <c r="H14" s="517"/>
      <c r="I14" s="517"/>
      <c r="J14" s="517"/>
      <c r="K14" s="517"/>
      <c r="L14" s="75"/>
      <c r="M14" s="75"/>
      <c r="N14" s="75"/>
      <c r="O14" s="75"/>
      <c r="P14" s="75"/>
      <c r="Q14" s="75"/>
      <c r="R14" s="75"/>
      <c r="S14" s="75"/>
      <c r="T14" s="75"/>
      <c r="U14" s="75"/>
      <c r="V14" s="75"/>
      <c r="W14" s="75"/>
      <c r="X14" s="75"/>
      <c r="Y14" s="75"/>
      <c r="Z14" s="75"/>
      <c r="AA14" s="75"/>
      <c r="AB14" s="75"/>
      <c r="AC14" s="75"/>
      <c r="AD14" s="75"/>
      <c r="AE14" s="75"/>
    </row>
    <row r="15" spans="2:31" ht="9.75" customHeight="1">
      <c r="B15" s="7"/>
      <c r="C15" s="7"/>
      <c r="D15" s="7"/>
      <c r="E15" s="7"/>
      <c r="F15" s="7"/>
      <c r="G15" s="7"/>
      <c r="H15" s="7"/>
      <c r="I15" s="7"/>
      <c r="J15" s="7"/>
      <c r="K15" s="7"/>
      <c r="L15" s="12"/>
      <c r="M15" s="12"/>
      <c r="N15" s="12"/>
      <c r="O15" s="12"/>
      <c r="P15" s="12"/>
      <c r="Q15" s="12"/>
      <c r="R15" s="12"/>
      <c r="S15" s="12"/>
      <c r="T15" s="12"/>
      <c r="U15" s="12"/>
      <c r="V15" s="12"/>
      <c r="W15" s="12"/>
      <c r="X15" s="12"/>
      <c r="Y15" s="12"/>
      <c r="Z15" s="12"/>
      <c r="AA15" s="12"/>
      <c r="AB15" s="12"/>
      <c r="AC15" s="12"/>
      <c r="AD15" s="12"/>
      <c r="AE15" s="12"/>
    </row>
    <row r="16" spans="1:13" ht="15.75">
      <c r="A16" s="551" t="str">
        <f>1!A17:U17</f>
        <v>Год раскрытия информации: 2018 год</v>
      </c>
      <c r="B16" s="551"/>
      <c r="C16" s="551"/>
      <c r="D16" s="551"/>
      <c r="E16" s="551"/>
      <c r="F16" s="551"/>
      <c r="G16" s="551"/>
      <c r="H16" s="551"/>
      <c r="I16" s="551"/>
      <c r="J16" s="551"/>
      <c r="K16" s="551"/>
      <c r="L16" s="9"/>
      <c r="M16" s="9"/>
    </row>
    <row r="17" spans="1:13" ht="15.75" thickBot="1">
      <c r="A17" s="17"/>
      <c r="B17" s="11"/>
      <c r="C17" s="11"/>
      <c r="D17" s="11"/>
      <c r="E17" s="11"/>
      <c r="F17" s="11"/>
      <c r="G17" s="11"/>
      <c r="H17" s="11"/>
      <c r="I17" s="11"/>
      <c r="L17" s="9"/>
      <c r="M17" s="9"/>
    </row>
    <row r="18" spans="1:24" s="10" customFormat="1" ht="57" customHeight="1">
      <c r="A18" s="712" t="s">
        <v>649</v>
      </c>
      <c r="B18" s="710" t="s">
        <v>468</v>
      </c>
      <c r="C18" s="710" t="s">
        <v>266</v>
      </c>
      <c r="D18" s="710" t="s">
        <v>192</v>
      </c>
      <c r="E18" s="714" t="s">
        <v>193</v>
      </c>
      <c r="F18" s="717" t="s">
        <v>426</v>
      </c>
      <c r="G18" s="716" t="s">
        <v>665</v>
      </c>
      <c r="H18" s="716"/>
      <c r="I18" s="710" t="s">
        <v>534</v>
      </c>
      <c r="J18" s="523" t="s">
        <v>537</v>
      </c>
      <c r="K18" s="524"/>
      <c r="L18" s="8"/>
      <c r="M18" s="8"/>
      <c r="N18" s="8"/>
      <c r="O18" s="7"/>
      <c r="P18" s="7"/>
      <c r="Q18" s="7"/>
      <c r="R18" s="7"/>
      <c r="S18" s="7"/>
      <c r="T18" s="7"/>
      <c r="U18" s="7"/>
      <c r="V18" s="7"/>
      <c r="W18" s="7"/>
      <c r="X18" s="7"/>
    </row>
    <row r="19" spans="1:24" s="10" customFormat="1" ht="197.25" customHeight="1" thickBot="1">
      <c r="A19" s="713"/>
      <c r="B19" s="711"/>
      <c r="C19" s="711"/>
      <c r="D19" s="711"/>
      <c r="E19" s="715"/>
      <c r="F19" s="718"/>
      <c r="G19" s="401" t="s">
        <v>427</v>
      </c>
      <c r="H19" s="401" t="s">
        <v>419</v>
      </c>
      <c r="I19" s="711"/>
      <c r="J19" s="97" t="s">
        <v>585</v>
      </c>
      <c r="K19" s="359" t="s">
        <v>586</v>
      </c>
      <c r="L19" s="8"/>
      <c r="M19" s="8"/>
      <c r="N19" s="8"/>
      <c r="O19" s="7"/>
      <c r="Q19" s="7"/>
      <c r="R19" s="7"/>
      <c r="S19" s="7"/>
      <c r="T19" s="7"/>
      <c r="U19" s="7"/>
      <c r="V19" s="7"/>
      <c r="W19" s="7"/>
      <c r="X19" s="7"/>
    </row>
    <row r="20" spans="1:24" s="10" customFormat="1" ht="15" customHeight="1" thickBot="1">
      <c r="A20" s="306">
        <v>1</v>
      </c>
      <c r="B20" s="307">
        <v>2</v>
      </c>
      <c r="C20" s="307">
        <v>3</v>
      </c>
      <c r="D20" s="307">
        <v>4</v>
      </c>
      <c r="E20" s="307">
        <v>5</v>
      </c>
      <c r="F20" s="307">
        <v>6</v>
      </c>
      <c r="G20" s="307">
        <v>7</v>
      </c>
      <c r="H20" s="307">
        <v>8</v>
      </c>
      <c r="I20" s="307">
        <v>9</v>
      </c>
      <c r="J20" s="307">
        <v>10</v>
      </c>
      <c r="K20" s="308">
        <v>11</v>
      </c>
      <c r="L20" s="8"/>
      <c r="M20" s="8"/>
      <c r="N20" s="8"/>
      <c r="O20" s="7"/>
      <c r="P20" s="7"/>
      <c r="Q20" s="7"/>
      <c r="R20" s="7"/>
      <c r="S20" s="7"/>
      <c r="T20" s="7"/>
      <c r="U20" s="7"/>
      <c r="V20" s="7"/>
      <c r="W20" s="7"/>
      <c r="X20" s="7"/>
    </row>
    <row r="21" spans="1:24" s="10" customFormat="1" ht="15" customHeight="1">
      <c r="A21" s="199"/>
      <c r="B21" s="223" t="s">
        <v>500</v>
      </c>
      <c r="C21" s="201" t="s">
        <v>274</v>
      </c>
      <c r="D21" s="424"/>
      <c r="E21" s="424"/>
      <c r="F21" s="424"/>
      <c r="G21" s="424"/>
      <c r="H21" s="424"/>
      <c r="I21" s="424"/>
      <c r="J21" s="424"/>
      <c r="K21" s="425"/>
      <c r="L21" s="8"/>
      <c r="M21" s="8"/>
      <c r="N21" s="8"/>
      <c r="O21" s="7"/>
      <c r="P21" s="7"/>
      <c r="Q21" s="7"/>
      <c r="R21" s="7"/>
      <c r="S21" s="7"/>
      <c r="T21" s="7"/>
      <c r="U21" s="7"/>
      <c r="V21" s="7"/>
      <c r="W21" s="7"/>
      <c r="X21" s="7"/>
    </row>
    <row r="22" spans="1:24" s="10" customFormat="1" ht="15.75">
      <c r="A22" s="140" t="s">
        <v>501</v>
      </c>
      <c r="B22" s="134" t="s">
        <v>502</v>
      </c>
      <c r="C22" s="136" t="s">
        <v>274</v>
      </c>
      <c r="D22" s="404" t="s">
        <v>384</v>
      </c>
      <c r="E22" s="404" t="s">
        <v>384</v>
      </c>
      <c r="F22" s="404" t="s">
        <v>384</v>
      </c>
      <c r="G22" s="404" t="s">
        <v>384</v>
      </c>
      <c r="H22" s="404" t="s">
        <v>384</v>
      </c>
      <c r="I22" s="404" t="s">
        <v>384</v>
      </c>
      <c r="J22" s="404" t="s">
        <v>384</v>
      </c>
      <c r="K22" s="405" t="s">
        <v>384</v>
      </c>
      <c r="L22" s="8"/>
      <c r="M22" s="8"/>
      <c r="N22" s="8"/>
      <c r="O22" s="7"/>
      <c r="P22" s="7"/>
      <c r="Q22" s="7"/>
      <c r="R22" s="7"/>
      <c r="S22" s="7"/>
      <c r="T22" s="7"/>
      <c r="U22" s="7"/>
      <c r="V22" s="7"/>
      <c r="W22" s="7"/>
      <c r="X22" s="7"/>
    </row>
    <row r="23" spans="1:24" s="10" customFormat="1" ht="15.75">
      <c r="A23" s="140" t="s">
        <v>503</v>
      </c>
      <c r="B23" s="134" t="s">
        <v>504</v>
      </c>
      <c r="C23" s="136" t="s">
        <v>274</v>
      </c>
      <c r="D23" s="404" t="s">
        <v>384</v>
      </c>
      <c r="E23" s="404" t="s">
        <v>384</v>
      </c>
      <c r="F23" s="404" t="s">
        <v>384</v>
      </c>
      <c r="G23" s="404" t="s">
        <v>384</v>
      </c>
      <c r="H23" s="404" t="s">
        <v>384</v>
      </c>
      <c r="I23" s="404" t="s">
        <v>384</v>
      </c>
      <c r="J23" s="404" t="s">
        <v>384</v>
      </c>
      <c r="K23" s="405" t="s">
        <v>384</v>
      </c>
      <c r="L23" s="8"/>
      <c r="M23" s="8"/>
      <c r="N23" s="8"/>
      <c r="O23" s="7"/>
      <c r="P23" s="7"/>
      <c r="Q23" s="7"/>
      <c r="R23" s="7"/>
      <c r="S23" s="7"/>
      <c r="T23" s="7"/>
      <c r="U23" s="7"/>
      <c r="V23" s="7"/>
      <c r="W23" s="7"/>
      <c r="X23" s="7"/>
    </row>
    <row r="24" spans="1:24" s="10" customFormat="1" ht="31.5" customHeight="1">
      <c r="A24" s="140" t="s">
        <v>505</v>
      </c>
      <c r="B24" s="134" t="s">
        <v>506</v>
      </c>
      <c r="C24" s="136" t="s">
        <v>274</v>
      </c>
      <c r="D24" s="404" t="s">
        <v>384</v>
      </c>
      <c r="E24" s="404" t="s">
        <v>384</v>
      </c>
      <c r="F24" s="404" t="s">
        <v>384</v>
      </c>
      <c r="G24" s="404" t="s">
        <v>384</v>
      </c>
      <c r="H24" s="404" t="s">
        <v>384</v>
      </c>
      <c r="I24" s="404" t="s">
        <v>384</v>
      </c>
      <c r="J24" s="404" t="s">
        <v>384</v>
      </c>
      <c r="K24" s="405" t="s">
        <v>384</v>
      </c>
      <c r="L24" s="8"/>
      <c r="M24" s="8"/>
      <c r="N24" s="8"/>
      <c r="O24" s="7"/>
      <c r="P24" s="7"/>
      <c r="Q24" s="7"/>
      <c r="R24" s="7"/>
      <c r="S24" s="7"/>
      <c r="T24" s="7"/>
      <c r="U24" s="7"/>
      <c r="V24" s="7"/>
      <c r="W24" s="7"/>
      <c r="X24" s="7"/>
    </row>
    <row r="25" spans="1:24" s="10" customFormat="1" ht="15.75">
      <c r="A25" s="140" t="s">
        <v>507</v>
      </c>
      <c r="B25" s="134" t="s">
        <v>508</v>
      </c>
      <c r="C25" s="136" t="s">
        <v>274</v>
      </c>
      <c r="D25" s="404" t="s">
        <v>384</v>
      </c>
      <c r="E25" s="404" t="s">
        <v>384</v>
      </c>
      <c r="F25" s="404" t="s">
        <v>384</v>
      </c>
      <c r="G25" s="404" t="s">
        <v>384</v>
      </c>
      <c r="H25" s="404" t="s">
        <v>384</v>
      </c>
      <c r="I25" s="404" t="s">
        <v>384</v>
      </c>
      <c r="J25" s="404" t="s">
        <v>384</v>
      </c>
      <c r="K25" s="405" t="s">
        <v>384</v>
      </c>
      <c r="L25" s="8"/>
      <c r="M25" s="8"/>
      <c r="N25" s="8"/>
      <c r="O25" s="7"/>
      <c r="P25" s="7"/>
      <c r="Q25" s="7"/>
      <c r="R25" s="7"/>
      <c r="S25" s="7"/>
      <c r="T25" s="7"/>
      <c r="U25" s="7"/>
      <c r="V25" s="7"/>
      <c r="W25" s="7"/>
      <c r="X25" s="7"/>
    </row>
    <row r="26" spans="1:24" s="10" customFormat="1" ht="15.75">
      <c r="A26" s="140" t="s">
        <v>509</v>
      </c>
      <c r="B26" s="135" t="s">
        <v>510</v>
      </c>
      <c r="C26" s="136" t="s">
        <v>274</v>
      </c>
      <c r="D26" s="404" t="s">
        <v>384</v>
      </c>
      <c r="E26" s="404" t="s">
        <v>384</v>
      </c>
      <c r="F26" s="404" t="s">
        <v>384</v>
      </c>
      <c r="G26" s="404" t="s">
        <v>384</v>
      </c>
      <c r="H26" s="404" t="s">
        <v>384</v>
      </c>
      <c r="I26" s="404" t="s">
        <v>384</v>
      </c>
      <c r="J26" s="404" t="s">
        <v>384</v>
      </c>
      <c r="K26" s="405" t="s">
        <v>384</v>
      </c>
      <c r="L26" s="8"/>
      <c r="M26" s="8"/>
      <c r="N26" s="8"/>
      <c r="O26" s="7"/>
      <c r="P26" s="7"/>
      <c r="Q26" s="7"/>
      <c r="R26" s="7"/>
      <c r="S26" s="7"/>
      <c r="T26" s="7"/>
      <c r="U26" s="7"/>
      <c r="V26" s="7"/>
      <c r="W26" s="7"/>
      <c r="X26" s="7"/>
    </row>
    <row r="27" spans="1:24" s="10" customFormat="1" ht="15.75">
      <c r="A27" s="140" t="s">
        <v>511</v>
      </c>
      <c r="B27" s="135" t="s">
        <v>512</v>
      </c>
      <c r="C27" s="136" t="s">
        <v>274</v>
      </c>
      <c r="D27" s="404" t="s">
        <v>384</v>
      </c>
      <c r="E27" s="404" t="s">
        <v>384</v>
      </c>
      <c r="F27" s="404" t="s">
        <v>384</v>
      </c>
      <c r="G27" s="404" t="s">
        <v>384</v>
      </c>
      <c r="H27" s="404" t="s">
        <v>384</v>
      </c>
      <c r="I27" s="404" t="s">
        <v>384</v>
      </c>
      <c r="J27" s="404" t="s">
        <v>384</v>
      </c>
      <c r="K27" s="405" t="s">
        <v>384</v>
      </c>
      <c r="L27" s="8"/>
      <c r="M27" s="8"/>
      <c r="N27" s="8"/>
      <c r="O27" s="7"/>
      <c r="P27" s="7"/>
      <c r="Q27" s="7"/>
      <c r="R27" s="7"/>
      <c r="S27" s="7"/>
      <c r="T27" s="7"/>
      <c r="U27" s="7"/>
      <c r="V27" s="7"/>
      <c r="W27" s="7"/>
      <c r="X27" s="7"/>
    </row>
    <row r="28" spans="1:24" s="10" customFormat="1" ht="15.75">
      <c r="A28" s="140" t="s">
        <v>300</v>
      </c>
      <c r="B28" s="137" t="s">
        <v>273</v>
      </c>
      <c r="C28" s="136" t="s">
        <v>274</v>
      </c>
      <c r="D28" s="404" t="s">
        <v>384</v>
      </c>
      <c r="E28" s="404" t="s">
        <v>384</v>
      </c>
      <c r="F28" s="404" t="s">
        <v>384</v>
      </c>
      <c r="G28" s="404" t="s">
        <v>384</v>
      </c>
      <c r="H28" s="404" t="s">
        <v>384</v>
      </c>
      <c r="I28" s="404" t="s">
        <v>384</v>
      </c>
      <c r="J28" s="404" t="s">
        <v>384</v>
      </c>
      <c r="K28" s="405" t="s">
        <v>384</v>
      </c>
      <c r="L28" s="8"/>
      <c r="M28" s="8"/>
      <c r="N28" s="8"/>
      <c r="O28" s="7"/>
      <c r="P28" s="7"/>
      <c r="Q28" s="7"/>
      <c r="R28" s="7"/>
      <c r="S28" s="7"/>
      <c r="T28" s="7"/>
      <c r="U28" s="7"/>
      <c r="V28" s="7"/>
      <c r="W28" s="7"/>
      <c r="X28" s="7"/>
    </row>
    <row r="29" spans="1:24" s="10" customFormat="1" ht="15.75">
      <c r="A29" s="140" t="s">
        <v>301</v>
      </c>
      <c r="B29" s="137" t="s">
        <v>276</v>
      </c>
      <c r="C29" s="136" t="s">
        <v>274</v>
      </c>
      <c r="D29" s="404" t="s">
        <v>384</v>
      </c>
      <c r="E29" s="404" t="s">
        <v>384</v>
      </c>
      <c r="F29" s="404" t="s">
        <v>384</v>
      </c>
      <c r="G29" s="404" t="s">
        <v>384</v>
      </c>
      <c r="H29" s="404" t="s">
        <v>384</v>
      </c>
      <c r="I29" s="404" t="s">
        <v>384</v>
      </c>
      <c r="J29" s="404" t="s">
        <v>384</v>
      </c>
      <c r="K29" s="405" t="s">
        <v>384</v>
      </c>
      <c r="L29" s="8"/>
      <c r="M29" s="8"/>
      <c r="N29" s="8"/>
      <c r="O29" s="7"/>
      <c r="P29" s="7"/>
      <c r="Q29" s="7"/>
      <c r="R29" s="7"/>
      <c r="S29" s="7"/>
      <c r="T29" s="7"/>
      <c r="U29" s="7"/>
      <c r="V29" s="7"/>
      <c r="W29" s="7"/>
      <c r="X29" s="7"/>
    </row>
    <row r="30" spans="1:24" s="408" customFormat="1" ht="15" customHeight="1">
      <c r="A30" s="402" t="str">
        <f>1!A33</f>
        <v>1.1.1</v>
      </c>
      <c r="B30" s="403" t="str">
        <f>1!B33</f>
        <v>Реконструкция ВЛ-10 кВ от ТП -165 до ТП-186 (СИП), п.Иноземцево, L= 0,3 км</v>
      </c>
      <c r="C30" s="409" t="str">
        <f>1!C33</f>
        <v>G_Gelezno_014</v>
      </c>
      <c r="D30" s="404">
        <v>2018</v>
      </c>
      <c r="E30" s="404">
        <v>2018</v>
      </c>
      <c r="F30" s="404" t="s">
        <v>384</v>
      </c>
      <c r="G30" s="404" t="s">
        <v>384</v>
      </c>
      <c r="H30" s="404" t="s">
        <v>384</v>
      </c>
      <c r="I30" s="404" t="s">
        <v>384</v>
      </c>
      <c r="J30" s="404" t="s">
        <v>384</v>
      </c>
      <c r="K30" s="405" t="s">
        <v>384</v>
      </c>
      <c r="L30" s="406"/>
      <c r="M30" s="406"/>
      <c r="N30" s="406"/>
      <c r="O30" s="407"/>
      <c r="P30" s="407"/>
      <c r="Q30" s="407"/>
      <c r="R30" s="407"/>
      <c r="S30" s="407"/>
      <c r="T30" s="407"/>
      <c r="U30" s="407"/>
      <c r="V30" s="407"/>
      <c r="W30" s="407"/>
      <c r="X30" s="407"/>
    </row>
    <row r="31" spans="1:24" s="408" customFormat="1" ht="15" customHeight="1">
      <c r="A31" s="402" t="str">
        <f>1!A34</f>
        <v>1.1.2</v>
      </c>
      <c r="B31" s="403" t="str">
        <f>1!B34</f>
        <v>Реконструкция ВЛ-0,4 кВ в СИП от ТП-30 ул.Октябрьская, г.Железноводск, L=0,5 км</v>
      </c>
      <c r="C31" s="409" t="str">
        <f>1!C34</f>
        <v>G_Gelezno_015</v>
      </c>
      <c r="D31" s="404">
        <v>2018</v>
      </c>
      <c r="E31" s="404">
        <v>2018</v>
      </c>
      <c r="F31" s="404" t="s">
        <v>384</v>
      </c>
      <c r="G31" s="404" t="s">
        <v>384</v>
      </c>
      <c r="H31" s="404" t="s">
        <v>384</v>
      </c>
      <c r="I31" s="404" t="s">
        <v>384</v>
      </c>
      <c r="J31" s="404" t="s">
        <v>384</v>
      </c>
      <c r="K31" s="405" t="s">
        <v>384</v>
      </c>
      <c r="L31" s="406"/>
      <c r="M31" s="406"/>
      <c r="N31" s="406"/>
      <c r="O31" s="407"/>
      <c r="P31" s="407"/>
      <c r="Q31" s="407"/>
      <c r="R31" s="407"/>
      <c r="S31" s="407"/>
      <c r="T31" s="407"/>
      <c r="U31" s="407"/>
      <c r="V31" s="407"/>
      <c r="W31" s="407"/>
      <c r="X31" s="407"/>
    </row>
    <row r="32" spans="1:24" s="408" customFormat="1" ht="15" customHeight="1">
      <c r="A32" s="402" t="str">
        <f>1!A35</f>
        <v>1.1.3</v>
      </c>
      <c r="B32" s="403" t="str">
        <f>1!B35</f>
        <v>Реконструкция ВЛ-0,4 кВ в СИП от ТП-31 ул.Октябрьская, г.Железноводск, L=0,4 км</v>
      </c>
      <c r="C32" s="409" t="str">
        <f>1!C35</f>
        <v>G_Gelezno_016</v>
      </c>
      <c r="D32" s="404">
        <v>2018</v>
      </c>
      <c r="E32" s="404">
        <v>2018</v>
      </c>
      <c r="F32" s="404" t="s">
        <v>384</v>
      </c>
      <c r="G32" s="404" t="s">
        <v>384</v>
      </c>
      <c r="H32" s="404" t="s">
        <v>384</v>
      </c>
      <c r="I32" s="404" t="s">
        <v>384</v>
      </c>
      <c r="J32" s="404" t="s">
        <v>384</v>
      </c>
      <c r="K32" s="405" t="s">
        <v>384</v>
      </c>
      <c r="L32" s="406"/>
      <c r="M32" s="406"/>
      <c r="N32" s="406"/>
      <c r="O32" s="407"/>
      <c r="P32" s="407"/>
      <c r="Q32" s="407"/>
      <c r="R32" s="407"/>
      <c r="S32" s="407"/>
      <c r="T32" s="407"/>
      <c r="U32" s="407"/>
      <c r="V32" s="407"/>
      <c r="W32" s="407"/>
      <c r="X32" s="407"/>
    </row>
    <row r="33" spans="1:24" s="408" customFormat="1" ht="15" customHeight="1">
      <c r="A33" s="402" t="str">
        <f>1!A36</f>
        <v>1.1.4</v>
      </c>
      <c r="B33" s="403" t="str">
        <f>1!B36</f>
        <v>Реконструкция ВЛ-0,4 кВ в СИП по ул.Развальская, г.Железноводск, L=0,25 км</v>
      </c>
      <c r="C33" s="409" t="str">
        <f>1!C36</f>
        <v>G_Gelezno_017</v>
      </c>
      <c r="D33" s="404">
        <v>2018</v>
      </c>
      <c r="E33" s="404">
        <v>2018</v>
      </c>
      <c r="F33" s="404" t="s">
        <v>384</v>
      </c>
      <c r="G33" s="404" t="s">
        <v>384</v>
      </c>
      <c r="H33" s="404" t="s">
        <v>384</v>
      </c>
      <c r="I33" s="404" t="s">
        <v>384</v>
      </c>
      <c r="J33" s="404" t="s">
        <v>384</v>
      </c>
      <c r="K33" s="405" t="s">
        <v>384</v>
      </c>
      <c r="L33" s="406"/>
      <c r="M33" s="406"/>
      <c r="N33" s="406"/>
      <c r="O33" s="407"/>
      <c r="P33" s="407"/>
      <c r="Q33" s="407"/>
      <c r="R33" s="407"/>
      <c r="S33" s="407"/>
      <c r="T33" s="407"/>
      <c r="U33" s="407"/>
      <c r="V33" s="407"/>
      <c r="W33" s="407"/>
      <c r="X33" s="407"/>
    </row>
    <row r="34" spans="1:24" s="408" customFormat="1" ht="15" customHeight="1">
      <c r="A34" s="402" t="str">
        <f>1!A37</f>
        <v>1.1.5</v>
      </c>
      <c r="B34" s="403" t="str">
        <f>1!B37</f>
        <v>Реконструкция ВЛ-0,4 кВ в СИП по ул.Пушкина от ТП-185, п.Иноземцево, L=0,35 км</v>
      </c>
      <c r="C34" s="409" t="str">
        <f>1!C37</f>
        <v>G_Gelezno_018</v>
      </c>
      <c r="D34" s="404">
        <v>2018</v>
      </c>
      <c r="E34" s="404">
        <v>2018</v>
      </c>
      <c r="F34" s="404" t="s">
        <v>384</v>
      </c>
      <c r="G34" s="404" t="s">
        <v>384</v>
      </c>
      <c r="H34" s="404" t="s">
        <v>384</v>
      </c>
      <c r="I34" s="404" t="s">
        <v>384</v>
      </c>
      <c r="J34" s="404" t="s">
        <v>384</v>
      </c>
      <c r="K34" s="405" t="s">
        <v>384</v>
      </c>
      <c r="L34" s="406"/>
      <c r="M34" s="406"/>
      <c r="N34" s="406"/>
      <c r="O34" s="407"/>
      <c r="P34" s="407"/>
      <c r="Q34" s="407"/>
      <c r="R34" s="407"/>
      <c r="S34" s="407"/>
      <c r="T34" s="407"/>
      <c r="U34" s="407"/>
      <c r="V34" s="407"/>
      <c r="W34" s="407"/>
      <c r="X34" s="407"/>
    </row>
    <row r="35" spans="1:24" s="408" customFormat="1" ht="15" customHeight="1">
      <c r="A35" s="402" t="str">
        <f>1!A38</f>
        <v>1.1.6</v>
      </c>
      <c r="B35" s="403" t="str">
        <f>1!B38</f>
        <v>Реконструкция ВЛ-0,4 кВ ул.Матросова ( инв.№ 0000412 ), г.Железноводск, пос.Бештау, L=0,18 км</v>
      </c>
      <c r="C35" s="409" t="str">
        <f>1!C38</f>
        <v>G_Gelezno_019</v>
      </c>
      <c r="D35" s="404">
        <v>2018</v>
      </c>
      <c r="E35" s="404">
        <v>2018</v>
      </c>
      <c r="F35" s="404" t="s">
        <v>384</v>
      </c>
      <c r="G35" s="404" t="s">
        <v>384</v>
      </c>
      <c r="H35" s="404" t="s">
        <v>384</v>
      </c>
      <c r="I35" s="404" t="s">
        <v>384</v>
      </c>
      <c r="J35" s="404" t="s">
        <v>384</v>
      </c>
      <c r="K35" s="405" t="s">
        <v>384</v>
      </c>
      <c r="L35" s="406"/>
      <c r="M35" s="406"/>
      <c r="N35" s="406"/>
      <c r="O35" s="407"/>
      <c r="P35" s="407"/>
      <c r="Q35" s="407"/>
      <c r="R35" s="407"/>
      <c r="S35" s="407"/>
      <c r="T35" s="407"/>
      <c r="U35" s="407"/>
      <c r="V35" s="407"/>
      <c r="W35" s="407"/>
      <c r="X35" s="407"/>
    </row>
    <row r="36" spans="1:24" s="408" customFormat="1" ht="15.75">
      <c r="A36" s="402" t="str">
        <f>1!A39</f>
        <v>1.1.7</v>
      </c>
      <c r="B36" s="426" t="str">
        <f>1!B39</f>
        <v>Реконструкция ВЛ-0,4 кВ ул.Ленинградская ( инв.№ 0000402 ), г.Железноводск, пос.Бештау, L=0,22 км</v>
      </c>
      <c r="C36" s="409" t="str">
        <f>1!C39</f>
        <v>G_Gelezno_020</v>
      </c>
      <c r="D36" s="404">
        <v>2018</v>
      </c>
      <c r="E36" s="404">
        <v>2018</v>
      </c>
      <c r="F36" s="404" t="s">
        <v>384</v>
      </c>
      <c r="G36" s="404" t="s">
        <v>384</v>
      </c>
      <c r="H36" s="404" t="s">
        <v>384</v>
      </c>
      <c r="I36" s="404" t="s">
        <v>384</v>
      </c>
      <c r="J36" s="404" t="s">
        <v>384</v>
      </c>
      <c r="K36" s="405" t="s">
        <v>384</v>
      </c>
      <c r="L36" s="406"/>
      <c r="M36" s="406"/>
      <c r="N36" s="406"/>
      <c r="O36" s="407"/>
      <c r="P36" s="407"/>
      <c r="Q36" s="407"/>
      <c r="R36" s="407"/>
      <c r="S36" s="407"/>
      <c r="T36" s="407"/>
      <c r="U36" s="407"/>
      <c r="V36" s="407"/>
      <c r="W36" s="407"/>
      <c r="X36" s="407"/>
    </row>
    <row r="37" spans="1:24" s="408" customFormat="1" ht="15" customHeight="1">
      <c r="A37" s="402" t="str">
        <f>1!A40</f>
        <v>1.1.8</v>
      </c>
      <c r="B37" s="403" t="str">
        <f>1!B40</f>
        <v>Реконструкция ВЛ-0,4 кВ ул.Комарова ( инв. № 0000388 ), г.Железноводск, пос.Бештау, L=0,14 км</v>
      </c>
      <c r="C37" s="409" t="str">
        <f>1!C40</f>
        <v>G_Gelezno_021</v>
      </c>
      <c r="D37" s="404">
        <v>2018</v>
      </c>
      <c r="E37" s="404">
        <v>2018</v>
      </c>
      <c r="F37" s="404" t="s">
        <v>384</v>
      </c>
      <c r="G37" s="404" t="s">
        <v>384</v>
      </c>
      <c r="H37" s="404" t="s">
        <v>384</v>
      </c>
      <c r="I37" s="404" t="s">
        <v>384</v>
      </c>
      <c r="J37" s="404" t="s">
        <v>384</v>
      </c>
      <c r="K37" s="405" t="s">
        <v>384</v>
      </c>
      <c r="L37" s="406"/>
      <c r="M37" s="406"/>
      <c r="N37" s="406"/>
      <c r="O37" s="407"/>
      <c r="P37" s="407"/>
      <c r="Q37" s="407"/>
      <c r="R37" s="407"/>
      <c r="S37" s="407"/>
      <c r="T37" s="407"/>
      <c r="U37" s="407"/>
      <c r="V37" s="407"/>
      <c r="W37" s="407"/>
      <c r="X37" s="407"/>
    </row>
    <row r="38" spans="1:24" s="408" customFormat="1" ht="15" customHeight="1">
      <c r="A38" s="402" t="str">
        <f>1!A41</f>
        <v>1.1.9</v>
      </c>
      <c r="B38" s="403" t="str">
        <f>1!B41</f>
        <v>Реконструкция ВЛ-0,4 кВ ул.Глинки ( инв.№ 0000357 ), г.Железноводск, пос.Бештау, L=0,64 км</v>
      </c>
      <c r="C38" s="409" t="str">
        <f>1!C41</f>
        <v>G_Gelezno_022</v>
      </c>
      <c r="D38" s="404">
        <v>2018</v>
      </c>
      <c r="E38" s="404">
        <v>2018</v>
      </c>
      <c r="F38" s="404" t="s">
        <v>384</v>
      </c>
      <c r="G38" s="404" t="s">
        <v>384</v>
      </c>
      <c r="H38" s="404" t="s">
        <v>384</v>
      </c>
      <c r="I38" s="404" t="s">
        <v>384</v>
      </c>
      <c r="J38" s="404" t="s">
        <v>384</v>
      </c>
      <c r="K38" s="405" t="s">
        <v>384</v>
      </c>
      <c r="L38" s="406"/>
      <c r="M38" s="406"/>
      <c r="N38" s="406"/>
      <c r="O38" s="407"/>
      <c r="P38" s="407"/>
      <c r="Q38" s="407"/>
      <c r="R38" s="407"/>
      <c r="S38" s="407"/>
      <c r="T38" s="407"/>
      <c r="U38" s="407"/>
      <c r="V38" s="407"/>
      <c r="W38" s="407"/>
      <c r="X38" s="407"/>
    </row>
    <row r="39" spans="1:24" s="408" customFormat="1" ht="15" customHeight="1">
      <c r="A39" s="402" t="str">
        <f>1!A42</f>
        <v>1.1.10</v>
      </c>
      <c r="B39" s="403" t="str">
        <f>1!B42</f>
        <v>Реконструкция ВЛ-0,4 кВ ул.Глинки ( инв.№ 0000358 ), г.Железноводск, пос.Бештау, L=0,36 км</v>
      </c>
      <c r="C39" s="409" t="str">
        <f>1!C42</f>
        <v>G_Gelezno_023</v>
      </c>
      <c r="D39" s="404">
        <v>2018</v>
      </c>
      <c r="E39" s="404">
        <v>2018</v>
      </c>
      <c r="F39" s="404" t="s">
        <v>384</v>
      </c>
      <c r="G39" s="404" t="s">
        <v>384</v>
      </c>
      <c r="H39" s="404" t="s">
        <v>384</v>
      </c>
      <c r="I39" s="404" t="s">
        <v>384</v>
      </c>
      <c r="J39" s="404" t="s">
        <v>384</v>
      </c>
      <c r="K39" s="405" t="s">
        <v>384</v>
      </c>
      <c r="L39" s="406"/>
      <c r="M39" s="406"/>
      <c r="N39" s="406"/>
      <c r="O39" s="407"/>
      <c r="P39" s="407"/>
      <c r="Q39" s="407"/>
      <c r="R39" s="407"/>
      <c r="S39" s="407"/>
      <c r="T39" s="407"/>
      <c r="U39" s="407"/>
      <c r="V39" s="407"/>
      <c r="W39" s="407"/>
      <c r="X39" s="407"/>
    </row>
    <row r="40" spans="1:24" s="408" customFormat="1" ht="15.75">
      <c r="A40" s="402" t="str">
        <f>1!A43</f>
        <v>1.1.11</v>
      </c>
      <c r="B40" s="426" t="str">
        <f>1!B43</f>
        <v>Реконструкция ВЛ-0,4 кВ в СИП по ул.Бахановича, 118-128,Ф-"Развальская-Кутузова",г.Железноводск, L=0,12 км</v>
      </c>
      <c r="C40" s="409" t="str">
        <f>1!C43</f>
        <v>G_Gelezno_024</v>
      </c>
      <c r="D40" s="404">
        <v>2018</v>
      </c>
      <c r="E40" s="404">
        <v>2018</v>
      </c>
      <c r="F40" s="404" t="s">
        <v>384</v>
      </c>
      <c r="G40" s="404" t="s">
        <v>384</v>
      </c>
      <c r="H40" s="404" t="s">
        <v>384</v>
      </c>
      <c r="I40" s="404" t="s">
        <v>384</v>
      </c>
      <c r="J40" s="404" t="s">
        <v>384</v>
      </c>
      <c r="K40" s="405" t="s">
        <v>384</v>
      </c>
      <c r="L40" s="406"/>
      <c r="M40" s="406"/>
      <c r="N40" s="406"/>
      <c r="O40" s="407"/>
      <c r="P40" s="407"/>
      <c r="Q40" s="407"/>
      <c r="R40" s="407"/>
      <c r="S40" s="407"/>
      <c r="T40" s="407"/>
      <c r="U40" s="407"/>
      <c r="V40" s="407"/>
      <c r="W40" s="407"/>
      <c r="X40" s="407"/>
    </row>
    <row r="41" spans="1:24" s="408" customFormat="1" ht="15" customHeight="1">
      <c r="A41" s="402" t="str">
        <f>1!A44</f>
        <v>1.1.12</v>
      </c>
      <c r="B41" s="403" t="str">
        <f>1!B44</f>
        <v>Реконструкция ВЛ-0,4 кВ в СИП от ТП-172 по ул Мира, п.Иноземцево, L=0,5 км</v>
      </c>
      <c r="C41" s="409" t="str">
        <f>1!C44</f>
        <v>G_Gelezno_025</v>
      </c>
      <c r="D41" s="404">
        <v>2018</v>
      </c>
      <c r="E41" s="404">
        <v>2018</v>
      </c>
      <c r="F41" s="404" t="s">
        <v>384</v>
      </c>
      <c r="G41" s="404" t="s">
        <v>384</v>
      </c>
      <c r="H41" s="404" t="s">
        <v>384</v>
      </c>
      <c r="I41" s="404" t="s">
        <v>384</v>
      </c>
      <c r="J41" s="404" t="s">
        <v>384</v>
      </c>
      <c r="K41" s="405" t="s">
        <v>384</v>
      </c>
      <c r="L41" s="406"/>
      <c r="M41" s="406"/>
      <c r="N41" s="406"/>
      <c r="O41" s="407"/>
      <c r="P41" s="407"/>
      <c r="Q41" s="407"/>
      <c r="R41" s="407"/>
      <c r="S41" s="407"/>
      <c r="T41" s="407"/>
      <c r="U41" s="407"/>
      <c r="V41" s="407"/>
      <c r="W41" s="407"/>
      <c r="X41" s="407"/>
    </row>
    <row r="42" spans="1:24" s="408" customFormat="1" ht="15" customHeight="1">
      <c r="A42" s="402" t="str">
        <f>1!A45</f>
        <v>1.1.13</v>
      </c>
      <c r="B42" s="403" t="str">
        <f>1!B45</f>
        <v>Реконструкция ВЛ-0,4 кВ в СИП от ТП-176 по ул Мира, п.Иноземцево, L=0,8 км</v>
      </c>
      <c r="C42" s="409" t="str">
        <f>1!C45</f>
        <v>G_Gelezno_026</v>
      </c>
      <c r="D42" s="404">
        <v>2018</v>
      </c>
      <c r="E42" s="404">
        <v>2018</v>
      </c>
      <c r="F42" s="404" t="s">
        <v>384</v>
      </c>
      <c r="G42" s="404" t="s">
        <v>384</v>
      </c>
      <c r="H42" s="404" t="s">
        <v>384</v>
      </c>
      <c r="I42" s="404" t="s">
        <v>384</v>
      </c>
      <c r="J42" s="404" t="s">
        <v>384</v>
      </c>
      <c r="K42" s="405" t="s">
        <v>384</v>
      </c>
      <c r="L42" s="406"/>
      <c r="M42" s="406"/>
      <c r="N42" s="406"/>
      <c r="O42" s="407"/>
      <c r="P42" s="407"/>
      <c r="Q42" s="407"/>
      <c r="R42" s="407"/>
      <c r="S42" s="407"/>
      <c r="T42" s="407"/>
      <c r="U42" s="407"/>
      <c r="V42" s="407"/>
      <c r="W42" s="407"/>
      <c r="X42" s="407"/>
    </row>
    <row r="43" spans="1:24" s="408" customFormat="1" ht="15" customHeight="1">
      <c r="A43" s="402" t="str">
        <f>1!A46</f>
        <v>1.1.14</v>
      </c>
      <c r="B43" s="403" t="str">
        <f>1!B46</f>
        <v>Реконструкция ВЛ-0,4 кВ в СИП по ул.Шоссейная, п.Иноземцево, L=0,5 км</v>
      </c>
      <c r="C43" s="409" t="str">
        <f>1!C46</f>
        <v>G_Gelezno_027</v>
      </c>
      <c r="D43" s="404">
        <v>2018</v>
      </c>
      <c r="E43" s="404">
        <v>2018</v>
      </c>
      <c r="F43" s="404" t="s">
        <v>384</v>
      </c>
      <c r="G43" s="404" t="s">
        <v>384</v>
      </c>
      <c r="H43" s="404" t="s">
        <v>384</v>
      </c>
      <c r="I43" s="404" t="s">
        <v>384</v>
      </c>
      <c r="J43" s="404" t="s">
        <v>384</v>
      </c>
      <c r="K43" s="405" t="s">
        <v>384</v>
      </c>
      <c r="L43" s="406"/>
      <c r="M43" s="406"/>
      <c r="N43" s="406"/>
      <c r="O43" s="407"/>
      <c r="P43" s="407"/>
      <c r="Q43" s="407"/>
      <c r="R43" s="407"/>
      <c r="S43" s="407"/>
      <c r="T43" s="407"/>
      <c r="U43" s="407"/>
      <c r="V43" s="407"/>
      <c r="W43" s="407"/>
      <c r="X43" s="407"/>
    </row>
    <row r="44" spans="1:24" s="408" customFormat="1" ht="15" customHeight="1">
      <c r="A44" s="402" t="str">
        <f>1!A47</f>
        <v>1.1.15</v>
      </c>
      <c r="B44" s="403" t="str">
        <f>1!B47</f>
        <v>Реконструкция ВЛ-0,4 кВ в СИП от ТП-186 по ул Бештаугорская (верх), г.Железноводск, L=0,73км</v>
      </c>
      <c r="C44" s="409" t="str">
        <f>1!C47</f>
        <v>G_Gelezno_028</v>
      </c>
      <c r="D44" s="404">
        <v>2018</v>
      </c>
      <c r="E44" s="404">
        <v>2018</v>
      </c>
      <c r="F44" s="404" t="s">
        <v>384</v>
      </c>
      <c r="G44" s="404" t="s">
        <v>384</v>
      </c>
      <c r="H44" s="404" t="s">
        <v>384</v>
      </c>
      <c r="I44" s="404" t="s">
        <v>384</v>
      </c>
      <c r="J44" s="404" t="s">
        <v>384</v>
      </c>
      <c r="K44" s="405" t="s">
        <v>384</v>
      </c>
      <c r="L44" s="406"/>
      <c r="M44" s="406"/>
      <c r="N44" s="406"/>
      <c r="O44" s="407"/>
      <c r="P44" s="407"/>
      <c r="Q44" s="407"/>
      <c r="R44" s="407"/>
      <c r="S44" s="407"/>
      <c r="T44" s="407"/>
      <c r="U44" s="407"/>
      <c r="V44" s="407"/>
      <c r="W44" s="407"/>
      <c r="X44" s="407"/>
    </row>
    <row r="45" spans="1:24" s="408" customFormat="1" ht="15" customHeight="1">
      <c r="A45" s="402" t="str">
        <f>1!A48</f>
        <v>1.1.16</v>
      </c>
      <c r="B45" s="403" t="str">
        <f>1!B48</f>
        <v>Реконструкция ВЛ-0,4 кВ в СИП от ТП-186 по ул Бештаугорская (низ), г.Железноводск, L=0,77 км</v>
      </c>
      <c r="C45" s="409" t="str">
        <f>1!C48</f>
        <v>G_Gelezno_029</v>
      </c>
      <c r="D45" s="404">
        <v>2018</v>
      </c>
      <c r="E45" s="404">
        <v>2018</v>
      </c>
      <c r="F45" s="404" t="s">
        <v>384</v>
      </c>
      <c r="G45" s="404" t="s">
        <v>384</v>
      </c>
      <c r="H45" s="404" t="s">
        <v>384</v>
      </c>
      <c r="I45" s="404" t="s">
        <v>384</v>
      </c>
      <c r="J45" s="404" t="s">
        <v>384</v>
      </c>
      <c r="K45" s="405" t="s">
        <v>384</v>
      </c>
      <c r="L45" s="406"/>
      <c r="M45" s="406"/>
      <c r="N45" s="406"/>
      <c r="O45" s="407"/>
      <c r="P45" s="407"/>
      <c r="Q45" s="407"/>
      <c r="R45" s="407"/>
      <c r="S45" s="407"/>
      <c r="T45" s="407"/>
      <c r="U45" s="407"/>
      <c r="V45" s="407"/>
      <c r="W45" s="407"/>
      <c r="X45" s="407"/>
    </row>
    <row r="46" spans="1:24" s="408" customFormat="1" ht="15" customHeight="1">
      <c r="A46" s="402" t="str">
        <f>1!A49</f>
        <v>1.1.17</v>
      </c>
      <c r="B46" s="403" t="str">
        <f>1!B49</f>
        <v>Реконструкция ВЛ-0,4 кВ в СИП от ТП-193 по ул Колхозная, п.Иноземцево, L=0,8 км</v>
      </c>
      <c r="C46" s="409" t="str">
        <f>1!C49</f>
        <v>G_Gelezno_030</v>
      </c>
      <c r="D46" s="404">
        <v>2018</v>
      </c>
      <c r="E46" s="404">
        <v>2018</v>
      </c>
      <c r="F46" s="404" t="s">
        <v>384</v>
      </c>
      <c r="G46" s="404" t="s">
        <v>384</v>
      </c>
      <c r="H46" s="404" t="s">
        <v>384</v>
      </c>
      <c r="I46" s="404" t="s">
        <v>384</v>
      </c>
      <c r="J46" s="404" t="s">
        <v>384</v>
      </c>
      <c r="K46" s="405" t="s">
        <v>384</v>
      </c>
      <c r="L46" s="406"/>
      <c r="M46" s="406"/>
      <c r="N46" s="406"/>
      <c r="O46" s="407"/>
      <c r="P46" s="407"/>
      <c r="Q46" s="407"/>
      <c r="R46" s="407"/>
      <c r="S46" s="407"/>
      <c r="T46" s="407"/>
      <c r="U46" s="407"/>
      <c r="V46" s="407"/>
      <c r="W46" s="407"/>
      <c r="X46" s="407"/>
    </row>
    <row r="47" spans="1:24" s="408" customFormat="1" ht="15" customHeight="1">
      <c r="A47" s="402" t="str">
        <f>1!A50</f>
        <v>1.1.18</v>
      </c>
      <c r="B47" s="403" t="str">
        <f>1!B50</f>
        <v>Реконструкция ВЛ-0,4 кВ в СИП от ТП-184 по ул Колхозная-Гагарина, п.Иноземцево, L=0,4 км</v>
      </c>
      <c r="C47" s="409" t="str">
        <f>1!C50</f>
        <v>G_Gelezno_031</v>
      </c>
      <c r="D47" s="404">
        <v>2018</v>
      </c>
      <c r="E47" s="404">
        <v>2018</v>
      </c>
      <c r="F47" s="404" t="s">
        <v>384</v>
      </c>
      <c r="G47" s="404" t="s">
        <v>384</v>
      </c>
      <c r="H47" s="404" t="s">
        <v>384</v>
      </c>
      <c r="I47" s="404" t="s">
        <v>384</v>
      </c>
      <c r="J47" s="404" t="s">
        <v>384</v>
      </c>
      <c r="K47" s="405" t="s">
        <v>384</v>
      </c>
      <c r="L47" s="406"/>
      <c r="M47" s="406"/>
      <c r="N47" s="406"/>
      <c r="O47" s="407"/>
      <c r="P47" s="407"/>
      <c r="Q47" s="407"/>
      <c r="R47" s="407"/>
      <c r="S47" s="407"/>
      <c r="T47" s="407"/>
      <c r="U47" s="407"/>
      <c r="V47" s="407"/>
      <c r="W47" s="407"/>
      <c r="X47" s="407"/>
    </row>
    <row r="48" spans="1:24" s="408" customFormat="1" ht="15" customHeight="1">
      <c r="A48" s="402" t="str">
        <f>1!A51</f>
        <v>1.1.19</v>
      </c>
      <c r="B48" s="403" t="str">
        <f>1!B51</f>
        <v>Реконструкция ВЛ-0,4 кВ в СИП по ул Колхозная (низ), п.Иноземцево, L=1,07 км</v>
      </c>
      <c r="C48" s="409" t="str">
        <f>1!C51</f>
        <v>G_Gelezno_032</v>
      </c>
      <c r="D48" s="404">
        <v>2018</v>
      </c>
      <c r="E48" s="404">
        <v>2018</v>
      </c>
      <c r="F48" s="404" t="s">
        <v>384</v>
      </c>
      <c r="G48" s="404" t="s">
        <v>384</v>
      </c>
      <c r="H48" s="404" t="s">
        <v>384</v>
      </c>
      <c r="I48" s="404" t="s">
        <v>384</v>
      </c>
      <c r="J48" s="404" t="s">
        <v>384</v>
      </c>
      <c r="K48" s="405" t="s">
        <v>384</v>
      </c>
      <c r="L48" s="406"/>
      <c r="M48" s="406"/>
      <c r="N48" s="406"/>
      <c r="O48" s="407"/>
      <c r="P48" s="407"/>
      <c r="Q48" s="407"/>
      <c r="R48" s="407"/>
      <c r="S48" s="407"/>
      <c r="T48" s="407"/>
      <c r="U48" s="407"/>
      <c r="V48" s="407"/>
      <c r="W48" s="407"/>
      <c r="X48" s="407"/>
    </row>
    <row r="49" spans="1:24" s="408" customFormat="1" ht="15" customHeight="1">
      <c r="A49" s="402" t="str">
        <f>1!A52</f>
        <v>1.1.20</v>
      </c>
      <c r="B49" s="403" t="str">
        <f>1!B52</f>
        <v>Реконструкция ВЛ-0,4 кВ в СИП по ул Колхозная (Ф-"Детский сад"), п.Иноземцево, L=0,2 км</v>
      </c>
      <c r="C49" s="409" t="str">
        <f>1!C52</f>
        <v>G_Gelezno_033</v>
      </c>
      <c r="D49" s="404">
        <v>2018</v>
      </c>
      <c r="E49" s="404">
        <v>2018</v>
      </c>
      <c r="F49" s="404" t="s">
        <v>384</v>
      </c>
      <c r="G49" s="404" t="s">
        <v>384</v>
      </c>
      <c r="H49" s="404" t="s">
        <v>384</v>
      </c>
      <c r="I49" s="404" t="s">
        <v>384</v>
      </c>
      <c r="J49" s="404" t="s">
        <v>384</v>
      </c>
      <c r="K49" s="405" t="s">
        <v>384</v>
      </c>
      <c r="L49" s="406"/>
      <c r="M49" s="406"/>
      <c r="N49" s="406"/>
      <c r="O49" s="407"/>
      <c r="P49" s="407"/>
      <c r="Q49" s="407"/>
      <c r="R49" s="407"/>
      <c r="S49" s="407"/>
      <c r="T49" s="407"/>
      <c r="U49" s="407"/>
      <c r="V49" s="407"/>
      <c r="W49" s="407"/>
      <c r="X49" s="407"/>
    </row>
    <row r="50" spans="1:24" s="408" customFormat="1" ht="15.75">
      <c r="A50" s="402" t="str">
        <f>1!A53</f>
        <v>1.1.21</v>
      </c>
      <c r="B50" s="426" t="str">
        <f>1!B53</f>
        <v>Реконструкция ВЛ-0,4 кВ в СИП по ул Первомайская (Гагарина+Старошоссейная), п.Иноземцево, L=1,87 км</v>
      </c>
      <c r="C50" s="409" t="str">
        <f>1!C53</f>
        <v>G_Gelezno_034</v>
      </c>
      <c r="D50" s="404">
        <v>2018</v>
      </c>
      <c r="E50" s="404">
        <v>2018</v>
      </c>
      <c r="F50" s="404" t="s">
        <v>384</v>
      </c>
      <c r="G50" s="404" t="s">
        <v>384</v>
      </c>
      <c r="H50" s="404" t="s">
        <v>384</v>
      </c>
      <c r="I50" s="404" t="s">
        <v>384</v>
      </c>
      <c r="J50" s="404" t="s">
        <v>384</v>
      </c>
      <c r="K50" s="405" t="s">
        <v>384</v>
      </c>
      <c r="L50" s="406"/>
      <c r="M50" s="406"/>
      <c r="N50" s="406"/>
      <c r="O50" s="407"/>
      <c r="P50" s="407"/>
      <c r="Q50" s="407"/>
      <c r="R50" s="407"/>
      <c r="S50" s="407"/>
      <c r="T50" s="407"/>
      <c r="U50" s="407"/>
      <c r="V50" s="407"/>
      <c r="W50" s="407"/>
      <c r="X50" s="407"/>
    </row>
    <row r="51" spans="1:24" s="408" customFormat="1" ht="15" customHeight="1">
      <c r="A51" s="402" t="str">
        <f>1!A54</f>
        <v>1.1.22</v>
      </c>
      <c r="B51" s="403" t="str">
        <f>1!B54</f>
        <v>Реконструкция ВЛ-0,4 кВ в СИП по ул Колхозная до ДК "Машук", п.Иноземцево, L=0,4 км</v>
      </c>
      <c r="C51" s="409" t="str">
        <f>1!C54</f>
        <v>G_Gelezno_035</v>
      </c>
      <c r="D51" s="404">
        <v>2018</v>
      </c>
      <c r="E51" s="404">
        <v>2018</v>
      </c>
      <c r="F51" s="404" t="s">
        <v>384</v>
      </c>
      <c r="G51" s="404" t="s">
        <v>384</v>
      </c>
      <c r="H51" s="404" t="s">
        <v>384</v>
      </c>
      <c r="I51" s="404" t="s">
        <v>384</v>
      </c>
      <c r="J51" s="404" t="s">
        <v>384</v>
      </c>
      <c r="K51" s="405" t="s">
        <v>384</v>
      </c>
      <c r="L51" s="406"/>
      <c r="M51" s="406"/>
      <c r="N51" s="406"/>
      <c r="O51" s="407"/>
      <c r="P51" s="407"/>
      <c r="Q51" s="407"/>
      <c r="R51" s="407"/>
      <c r="S51" s="407"/>
      <c r="T51" s="407"/>
      <c r="U51" s="407"/>
      <c r="V51" s="407"/>
      <c r="W51" s="407"/>
      <c r="X51" s="407"/>
    </row>
    <row r="52" spans="1:24" s="408" customFormat="1" ht="15" customHeight="1">
      <c r="A52" s="402" t="str">
        <f>1!A55</f>
        <v>1.1.23</v>
      </c>
      <c r="B52" s="403" t="str">
        <f>1!B55</f>
        <v>Реконструкция ВЛ-0,4 кВ в СИП по ул.Дачная, п.Иноземцево, L=0,3 км</v>
      </c>
      <c r="C52" s="409" t="str">
        <f>1!C55</f>
        <v>G_Gelezno_036</v>
      </c>
      <c r="D52" s="404">
        <v>2018</v>
      </c>
      <c r="E52" s="404">
        <v>2018</v>
      </c>
      <c r="F52" s="404" t="s">
        <v>384</v>
      </c>
      <c r="G52" s="404" t="s">
        <v>384</v>
      </c>
      <c r="H52" s="404" t="s">
        <v>384</v>
      </c>
      <c r="I52" s="404" t="s">
        <v>384</v>
      </c>
      <c r="J52" s="404" t="s">
        <v>384</v>
      </c>
      <c r="K52" s="405" t="s">
        <v>384</v>
      </c>
      <c r="L52" s="406"/>
      <c r="M52" s="406"/>
      <c r="N52" s="406"/>
      <c r="O52" s="407"/>
      <c r="P52" s="407"/>
      <c r="Q52" s="407"/>
      <c r="R52" s="407"/>
      <c r="S52" s="407"/>
      <c r="T52" s="407"/>
      <c r="U52" s="407"/>
      <c r="V52" s="407"/>
      <c r="W52" s="407"/>
      <c r="X52" s="407"/>
    </row>
    <row r="53" spans="1:24" s="408" customFormat="1" ht="15" customHeight="1">
      <c r="A53" s="402" t="str">
        <f>1!A56</f>
        <v>1.1.24</v>
      </c>
      <c r="B53" s="403" t="str">
        <f>1!B56</f>
        <v>Реконструкция ВЛ-0,4 кВ в СИП по ул.Садовая, п.Иноземцево, L=0,3 км</v>
      </c>
      <c r="C53" s="409" t="str">
        <f>1!C56</f>
        <v>G_Gelezno_037</v>
      </c>
      <c r="D53" s="404">
        <v>2018</v>
      </c>
      <c r="E53" s="404">
        <v>2018</v>
      </c>
      <c r="F53" s="404" t="s">
        <v>384</v>
      </c>
      <c r="G53" s="404" t="s">
        <v>384</v>
      </c>
      <c r="H53" s="404" t="s">
        <v>384</v>
      </c>
      <c r="I53" s="404" t="s">
        <v>384</v>
      </c>
      <c r="J53" s="404" t="s">
        <v>384</v>
      </c>
      <c r="K53" s="405" t="s">
        <v>384</v>
      </c>
      <c r="L53" s="406"/>
      <c r="M53" s="406"/>
      <c r="N53" s="406"/>
      <c r="O53" s="407"/>
      <c r="P53" s="407"/>
      <c r="Q53" s="407"/>
      <c r="R53" s="407"/>
      <c r="S53" s="407"/>
      <c r="T53" s="407"/>
      <c r="U53" s="407"/>
      <c r="V53" s="407"/>
      <c r="W53" s="407"/>
      <c r="X53" s="407"/>
    </row>
    <row r="54" spans="1:24" s="408" customFormat="1" ht="15" customHeight="1">
      <c r="A54" s="402" t="str">
        <f>1!A57</f>
        <v>1.1.25</v>
      </c>
      <c r="B54" s="455" t="str">
        <f>1!B57</f>
        <v>Реконструкция сетевого комплекса ВЛ</v>
      </c>
      <c r="C54" s="456" t="str">
        <f>1!C57</f>
        <v>G_Gelezno_038</v>
      </c>
      <c r="D54" s="404">
        <v>2018</v>
      </c>
      <c r="E54" s="404">
        <v>2018</v>
      </c>
      <c r="F54" s="404" t="s">
        <v>384</v>
      </c>
      <c r="G54" s="404" t="s">
        <v>384</v>
      </c>
      <c r="H54" s="404" t="s">
        <v>384</v>
      </c>
      <c r="I54" s="404" t="s">
        <v>384</v>
      </c>
      <c r="J54" s="404" t="s">
        <v>384</v>
      </c>
      <c r="K54" s="405" t="s">
        <v>384</v>
      </c>
      <c r="L54" s="406"/>
      <c r="M54" s="406"/>
      <c r="N54" s="406"/>
      <c r="O54" s="407"/>
      <c r="P54" s="407"/>
      <c r="Q54" s="407"/>
      <c r="R54" s="407"/>
      <c r="S54" s="407"/>
      <c r="T54" s="407"/>
      <c r="U54" s="407"/>
      <c r="V54" s="407"/>
      <c r="W54" s="407"/>
      <c r="X54" s="407"/>
    </row>
    <row r="55" spans="1:24" s="408" customFormat="1" ht="4.5" customHeight="1">
      <c r="A55" s="402"/>
      <c r="B55" s="403"/>
      <c r="C55" s="409"/>
      <c r="D55" s="404"/>
      <c r="E55" s="404"/>
      <c r="F55" s="404"/>
      <c r="G55" s="404"/>
      <c r="H55" s="404"/>
      <c r="I55" s="404"/>
      <c r="J55" s="404"/>
      <c r="K55" s="405"/>
      <c r="L55" s="406"/>
      <c r="M55" s="406"/>
      <c r="N55" s="406"/>
      <c r="O55" s="407"/>
      <c r="P55" s="407"/>
      <c r="Q55" s="407"/>
      <c r="R55" s="407"/>
      <c r="S55" s="407"/>
      <c r="T55" s="407"/>
      <c r="U55" s="407"/>
      <c r="V55" s="407"/>
      <c r="W55" s="407"/>
      <c r="X55" s="407"/>
    </row>
    <row r="56" spans="1:24" s="415" customFormat="1" ht="15" customHeight="1">
      <c r="A56" s="410" t="str">
        <f>1!A59</f>
        <v>1.2</v>
      </c>
      <c r="B56" s="411" t="str">
        <f>1!B59</f>
        <v>Реконструкция трансформаторных и иных подстанций, всего, в том числе:</v>
      </c>
      <c r="C56" s="412" t="str">
        <f>1!C59</f>
        <v>Г</v>
      </c>
      <c r="D56" s="404"/>
      <c r="E56" s="404"/>
      <c r="F56" s="404" t="s">
        <v>384</v>
      </c>
      <c r="G56" s="404" t="s">
        <v>384</v>
      </c>
      <c r="H56" s="404" t="s">
        <v>384</v>
      </c>
      <c r="I56" s="404" t="s">
        <v>384</v>
      </c>
      <c r="J56" s="404" t="s">
        <v>384</v>
      </c>
      <c r="K56" s="405" t="s">
        <v>384</v>
      </c>
      <c r="L56" s="413"/>
      <c r="M56" s="413"/>
      <c r="N56" s="413"/>
      <c r="O56" s="414"/>
      <c r="P56" s="414"/>
      <c r="Q56" s="414"/>
      <c r="R56" s="414"/>
      <c r="S56" s="414"/>
      <c r="T56" s="414"/>
      <c r="U56" s="414"/>
      <c r="V56" s="414"/>
      <c r="W56" s="414"/>
      <c r="X56" s="414"/>
    </row>
    <row r="57" spans="1:24" s="408" customFormat="1" ht="15" customHeight="1">
      <c r="A57" s="402" t="str">
        <f>1!A60</f>
        <v>1.2.1</v>
      </c>
      <c r="B57" s="403" t="str">
        <f>1!B60</f>
        <v>Реконструкция РП-3  ( замена ячеек )</v>
      </c>
      <c r="C57" s="409" t="str">
        <f>1!C60</f>
        <v>G_Gelezno_039</v>
      </c>
      <c r="D57" s="404">
        <v>2018</v>
      </c>
      <c r="E57" s="404">
        <v>2018</v>
      </c>
      <c r="F57" s="404" t="s">
        <v>384</v>
      </c>
      <c r="G57" s="404" t="s">
        <v>384</v>
      </c>
      <c r="H57" s="404" t="s">
        <v>384</v>
      </c>
      <c r="I57" s="404" t="s">
        <v>384</v>
      </c>
      <c r="J57" s="404" t="s">
        <v>384</v>
      </c>
      <c r="K57" s="405" t="s">
        <v>384</v>
      </c>
      <c r="L57" s="406"/>
      <c r="M57" s="406"/>
      <c r="N57" s="406"/>
      <c r="O57" s="407"/>
      <c r="P57" s="407"/>
      <c r="Q57" s="407"/>
      <c r="R57" s="407"/>
      <c r="S57" s="407"/>
      <c r="T57" s="407"/>
      <c r="U57" s="407"/>
      <c r="V57" s="407"/>
      <c r="W57" s="407"/>
      <c r="X57" s="407"/>
    </row>
    <row r="58" spans="1:24" s="408" customFormat="1" ht="15" customHeight="1">
      <c r="A58" s="402" t="str">
        <f>1!A61</f>
        <v>1.2.2</v>
      </c>
      <c r="B58" s="455" t="str">
        <f>1!B61</f>
        <v>Реконструкция сетевого комплекса ТП и КЛ</v>
      </c>
      <c r="C58" s="456" t="str">
        <f>1!C61</f>
        <v>G_Gelezno_040</v>
      </c>
      <c r="D58" s="404">
        <v>2018</v>
      </c>
      <c r="E58" s="404">
        <v>2018</v>
      </c>
      <c r="F58" s="404" t="s">
        <v>384</v>
      </c>
      <c r="G58" s="404" t="s">
        <v>384</v>
      </c>
      <c r="H58" s="404" t="s">
        <v>384</v>
      </c>
      <c r="I58" s="404" t="s">
        <v>384</v>
      </c>
      <c r="J58" s="404" t="s">
        <v>384</v>
      </c>
      <c r="K58" s="405" t="s">
        <v>384</v>
      </c>
      <c r="L58" s="406"/>
      <c r="M58" s="406"/>
      <c r="N58" s="406"/>
      <c r="O58" s="407"/>
      <c r="P58" s="407"/>
      <c r="Q58" s="407"/>
      <c r="R58" s="407"/>
      <c r="S58" s="407"/>
      <c r="T58" s="407"/>
      <c r="U58" s="407"/>
      <c r="V58" s="407"/>
      <c r="W58" s="407"/>
      <c r="X58" s="407"/>
    </row>
    <row r="59" spans="1:24" s="408" customFormat="1" ht="4.5" customHeight="1">
      <c r="A59" s="402"/>
      <c r="B59" s="403"/>
      <c r="C59" s="409"/>
      <c r="D59" s="404"/>
      <c r="E59" s="404"/>
      <c r="F59" s="404"/>
      <c r="G59" s="404"/>
      <c r="H59" s="404"/>
      <c r="I59" s="404"/>
      <c r="J59" s="404"/>
      <c r="K59" s="405"/>
      <c r="L59" s="406"/>
      <c r="M59" s="406"/>
      <c r="N59" s="406"/>
      <c r="O59" s="407"/>
      <c r="P59" s="407"/>
      <c r="Q59" s="407"/>
      <c r="R59" s="407"/>
      <c r="S59" s="407"/>
      <c r="T59" s="407"/>
      <c r="U59" s="407"/>
      <c r="V59" s="407"/>
      <c r="W59" s="407"/>
      <c r="X59" s="407"/>
    </row>
    <row r="60" spans="1:24" s="415" customFormat="1" ht="15" customHeight="1">
      <c r="A60" s="410" t="str">
        <f>1!A63</f>
        <v>1.3</v>
      </c>
      <c r="B60" s="411" t="str">
        <f>1!B63</f>
        <v>Прочие инвестиционные проекты, всего, в том числе:</v>
      </c>
      <c r="C60" s="412" t="str">
        <f>1!C63</f>
        <v>Г</v>
      </c>
      <c r="D60" s="404"/>
      <c r="E60" s="404"/>
      <c r="F60" s="404" t="s">
        <v>384</v>
      </c>
      <c r="G60" s="404" t="s">
        <v>384</v>
      </c>
      <c r="H60" s="404" t="s">
        <v>384</v>
      </c>
      <c r="I60" s="404" t="s">
        <v>384</v>
      </c>
      <c r="J60" s="404" t="s">
        <v>384</v>
      </c>
      <c r="K60" s="405" t="s">
        <v>384</v>
      </c>
      <c r="L60" s="413"/>
      <c r="M60" s="413"/>
      <c r="N60" s="413"/>
      <c r="O60" s="414"/>
      <c r="P60" s="414"/>
      <c r="Q60" s="414"/>
      <c r="R60" s="414"/>
      <c r="S60" s="414"/>
      <c r="T60" s="414"/>
      <c r="U60" s="414"/>
      <c r="V60" s="414"/>
      <c r="W60" s="414"/>
      <c r="X60" s="414"/>
    </row>
    <row r="61" spans="1:24" s="408" customFormat="1" ht="15" customHeight="1">
      <c r="A61" s="402" t="str">
        <f>1!A64</f>
        <v>1.3.1</v>
      </c>
      <c r="B61" s="455" t="str">
        <f>1!B64</f>
        <v>Модернизация системы АИИСКУЭ</v>
      </c>
      <c r="C61" s="456" t="str">
        <f>1!C64</f>
        <v>G_Gelezno_041</v>
      </c>
      <c r="D61" s="404">
        <v>2018</v>
      </c>
      <c r="E61" s="404">
        <v>2018</v>
      </c>
      <c r="F61" s="404" t="s">
        <v>384</v>
      </c>
      <c r="G61" s="404" t="s">
        <v>384</v>
      </c>
      <c r="H61" s="404" t="s">
        <v>384</v>
      </c>
      <c r="I61" s="404" t="s">
        <v>384</v>
      </c>
      <c r="J61" s="404" t="s">
        <v>384</v>
      </c>
      <c r="K61" s="405" t="s">
        <v>384</v>
      </c>
      <c r="L61" s="406"/>
      <c r="M61" s="406"/>
      <c r="N61" s="406"/>
      <c r="O61" s="407"/>
      <c r="P61" s="407"/>
      <c r="Q61" s="407"/>
      <c r="R61" s="407"/>
      <c r="S61" s="407"/>
      <c r="T61" s="407"/>
      <c r="U61" s="407"/>
      <c r="V61" s="407"/>
      <c r="W61" s="407"/>
      <c r="X61" s="407"/>
    </row>
    <row r="62" spans="1:24" s="408" customFormat="1" ht="15" customHeight="1">
      <c r="A62" s="402" t="str">
        <f>1!A65</f>
        <v>1.3.2</v>
      </c>
      <c r="B62" s="455" t="str">
        <f>1!B65</f>
        <v>Строительство системы телемеханики</v>
      </c>
      <c r="C62" s="456" t="str">
        <f>1!C65</f>
        <v>G_Gelezno_042</v>
      </c>
      <c r="D62" s="404">
        <v>2018</v>
      </c>
      <c r="E62" s="404">
        <v>2018</v>
      </c>
      <c r="F62" s="404"/>
      <c r="G62" s="404"/>
      <c r="H62" s="404"/>
      <c r="I62" s="404"/>
      <c r="J62" s="404"/>
      <c r="K62" s="405"/>
      <c r="L62" s="406"/>
      <c r="M62" s="406"/>
      <c r="N62" s="406"/>
      <c r="O62" s="407"/>
      <c r="P62" s="407"/>
      <c r="Q62" s="407"/>
      <c r="R62" s="407"/>
      <c r="S62" s="407"/>
      <c r="T62" s="407"/>
      <c r="U62" s="407"/>
      <c r="V62" s="407"/>
      <c r="W62" s="407"/>
      <c r="X62" s="407"/>
    </row>
    <row r="63" spans="1:24" s="408" customFormat="1" ht="15" customHeight="1">
      <c r="A63" s="402" t="str">
        <f>1!A66</f>
        <v>1.3.3</v>
      </c>
      <c r="B63" s="403" t="str">
        <f>1!B66</f>
        <v>Оборудование, не требующее монтажа</v>
      </c>
      <c r="C63" s="409" t="str">
        <f>1!C66</f>
        <v>G_Gelezno_043</v>
      </c>
      <c r="D63" s="404">
        <v>2018</v>
      </c>
      <c r="E63" s="404">
        <v>2018</v>
      </c>
      <c r="F63" s="404"/>
      <c r="G63" s="404"/>
      <c r="H63" s="404"/>
      <c r="I63" s="404"/>
      <c r="J63" s="404"/>
      <c r="K63" s="405"/>
      <c r="L63" s="406"/>
      <c r="M63" s="406"/>
      <c r="N63" s="406"/>
      <c r="O63" s="407"/>
      <c r="P63" s="407"/>
      <c r="Q63" s="407"/>
      <c r="R63" s="407"/>
      <c r="S63" s="407"/>
      <c r="T63" s="407"/>
      <c r="U63" s="407"/>
      <c r="V63" s="407"/>
      <c r="W63" s="407"/>
      <c r="X63" s="407"/>
    </row>
    <row r="64" spans="1:24" s="408" customFormat="1" ht="6" customHeight="1">
      <c r="A64" s="402"/>
      <c r="B64" s="403"/>
      <c r="C64" s="409"/>
      <c r="D64" s="404"/>
      <c r="E64" s="404"/>
      <c r="F64" s="404"/>
      <c r="G64" s="404"/>
      <c r="H64" s="404"/>
      <c r="I64" s="404"/>
      <c r="J64" s="404"/>
      <c r="K64" s="405"/>
      <c r="L64" s="406"/>
      <c r="M64" s="406"/>
      <c r="N64" s="406"/>
      <c r="O64" s="407"/>
      <c r="P64" s="407"/>
      <c r="Q64" s="407"/>
      <c r="R64" s="407"/>
      <c r="S64" s="407"/>
      <c r="T64" s="407"/>
      <c r="U64" s="407"/>
      <c r="V64" s="407"/>
      <c r="W64" s="407"/>
      <c r="X64" s="407"/>
    </row>
    <row r="65" spans="1:24" s="415" customFormat="1" ht="15" customHeight="1">
      <c r="A65" s="410" t="str">
        <f>1!A68</f>
        <v>1.4</v>
      </c>
      <c r="B65" s="411" t="str">
        <f>1!B68</f>
        <v>Прочее новое строительство объектов электросетевого хозяйства, всего, в том числе:</v>
      </c>
      <c r="C65" s="412" t="str">
        <f>1!C68</f>
        <v>Г</v>
      </c>
      <c r="D65" s="404"/>
      <c r="E65" s="404"/>
      <c r="F65" s="404" t="s">
        <v>384</v>
      </c>
      <c r="G65" s="404" t="s">
        <v>384</v>
      </c>
      <c r="H65" s="404" t="s">
        <v>384</v>
      </c>
      <c r="I65" s="404" t="s">
        <v>384</v>
      </c>
      <c r="J65" s="404" t="s">
        <v>384</v>
      </c>
      <c r="K65" s="405" t="s">
        <v>384</v>
      </c>
      <c r="L65" s="413"/>
      <c r="M65" s="413"/>
      <c r="N65" s="413"/>
      <c r="O65" s="414"/>
      <c r="P65" s="414"/>
      <c r="Q65" s="414"/>
      <c r="R65" s="414"/>
      <c r="S65" s="414"/>
      <c r="T65" s="414"/>
      <c r="U65" s="414"/>
      <c r="V65" s="414"/>
      <c r="W65" s="414"/>
      <c r="X65" s="414"/>
    </row>
    <row r="66" spans="1:24" s="408" customFormat="1" ht="10.5" customHeight="1" thickBot="1">
      <c r="A66" s="416"/>
      <c r="B66" s="417"/>
      <c r="C66" s="418"/>
      <c r="D66" s="419"/>
      <c r="E66" s="419"/>
      <c r="F66" s="419"/>
      <c r="G66" s="419"/>
      <c r="H66" s="419"/>
      <c r="I66" s="419"/>
      <c r="J66" s="419"/>
      <c r="K66" s="420"/>
      <c r="L66" s="406"/>
      <c r="M66" s="406"/>
      <c r="N66" s="406"/>
      <c r="O66" s="407"/>
      <c r="P66" s="407"/>
      <c r="Q66" s="407"/>
      <c r="R66" s="407"/>
      <c r="S66" s="407"/>
      <c r="T66" s="407"/>
      <c r="U66" s="407"/>
      <c r="V66" s="407"/>
      <c r="W66" s="407"/>
      <c r="X66" s="407"/>
    </row>
    <row r="67" spans="1:24" s="408" customFormat="1" ht="15" customHeight="1">
      <c r="A67" s="421"/>
      <c r="B67" s="422"/>
      <c r="C67" s="421"/>
      <c r="D67" s="423"/>
      <c r="E67" s="423"/>
      <c r="F67" s="423"/>
      <c r="G67" s="423"/>
      <c r="H67" s="423"/>
      <c r="I67" s="423"/>
      <c r="J67" s="423"/>
      <c r="K67" s="423"/>
      <c r="L67" s="406"/>
      <c r="M67" s="406"/>
      <c r="N67" s="406"/>
      <c r="O67" s="407"/>
      <c r="P67" s="407"/>
      <c r="Q67" s="407"/>
      <c r="R67" s="407"/>
      <c r="S67" s="407"/>
      <c r="T67" s="407"/>
      <c r="U67" s="407"/>
      <c r="V67" s="407"/>
      <c r="W67" s="407"/>
      <c r="X67" s="407"/>
    </row>
    <row r="68" spans="1:24" s="408" customFormat="1" ht="15" customHeight="1">
      <c r="A68" s="421"/>
      <c r="B68" s="422"/>
      <c r="C68" s="421"/>
      <c r="D68" s="423"/>
      <c r="E68" s="423"/>
      <c r="F68" s="423"/>
      <c r="G68" s="423"/>
      <c r="H68" s="423"/>
      <c r="I68" s="423"/>
      <c r="J68" s="423"/>
      <c r="K68" s="423"/>
      <c r="L68" s="406"/>
      <c r="M68" s="406"/>
      <c r="N68" s="406"/>
      <c r="O68" s="407"/>
      <c r="P68" s="407"/>
      <c r="Q68" s="407"/>
      <c r="R68" s="407"/>
      <c r="S68" s="407"/>
      <c r="T68" s="407"/>
      <c r="U68" s="407"/>
      <c r="V68" s="407"/>
      <c r="W68" s="407"/>
      <c r="X68" s="407"/>
    </row>
    <row r="69" spans="1:24" s="408" customFormat="1" ht="15" customHeight="1">
      <c r="A69" s="421"/>
      <c r="B69" s="422"/>
      <c r="C69" s="421"/>
      <c r="D69" s="423"/>
      <c r="E69" s="423"/>
      <c r="F69" s="423"/>
      <c r="G69" s="423"/>
      <c r="H69" s="423"/>
      <c r="I69" s="423"/>
      <c r="J69" s="423"/>
      <c r="K69" s="423"/>
      <c r="L69" s="406"/>
      <c r="M69" s="406"/>
      <c r="N69" s="406"/>
      <c r="O69" s="407"/>
      <c r="P69" s="407"/>
      <c r="Q69" s="407"/>
      <c r="R69" s="407"/>
      <c r="S69" s="407"/>
      <c r="T69" s="407"/>
      <c r="U69" s="407"/>
      <c r="V69" s="407"/>
      <c r="W69" s="407"/>
      <c r="X69" s="407"/>
    </row>
    <row r="70" spans="1:24" s="408" customFormat="1" ht="15" customHeight="1">
      <c r="A70" s="421"/>
      <c r="B70" s="422"/>
      <c r="C70" s="421"/>
      <c r="D70" s="423"/>
      <c r="E70" s="423"/>
      <c r="F70" s="423"/>
      <c r="G70" s="423"/>
      <c r="H70" s="423"/>
      <c r="I70" s="423"/>
      <c r="J70" s="423"/>
      <c r="K70" s="423"/>
      <c r="L70" s="406"/>
      <c r="M70" s="406"/>
      <c r="N70" s="406"/>
      <c r="O70" s="407"/>
      <c r="P70" s="407"/>
      <c r="Q70" s="407"/>
      <c r="R70" s="407"/>
      <c r="S70" s="407"/>
      <c r="T70" s="407"/>
      <c r="U70" s="407"/>
      <c r="V70" s="407"/>
      <c r="W70" s="407"/>
      <c r="X70" s="407"/>
    </row>
    <row r="71" spans="1:24" s="408" customFormat="1" ht="15" customHeight="1">
      <c r="A71" s="421"/>
      <c r="B71" s="422"/>
      <c r="C71" s="421"/>
      <c r="D71" s="423"/>
      <c r="E71" s="423"/>
      <c r="F71" s="423"/>
      <c r="G71" s="423"/>
      <c r="H71" s="423"/>
      <c r="I71" s="423"/>
      <c r="J71" s="423"/>
      <c r="K71" s="423"/>
      <c r="L71" s="406"/>
      <c r="M71" s="406"/>
      <c r="N71" s="406"/>
      <c r="O71" s="407"/>
      <c r="P71" s="407"/>
      <c r="Q71" s="407"/>
      <c r="R71" s="407"/>
      <c r="S71" s="407"/>
      <c r="T71" s="407"/>
      <c r="U71" s="407"/>
      <c r="V71" s="407"/>
      <c r="W71" s="407"/>
      <c r="X71" s="407"/>
    </row>
    <row r="72" spans="1:24" s="408" customFormat="1" ht="15" customHeight="1">
      <c r="A72" s="421"/>
      <c r="B72" s="422" t="s">
        <v>633</v>
      </c>
      <c r="C72" s="421"/>
      <c r="D72" s="423"/>
      <c r="E72" s="423"/>
      <c r="F72" s="423"/>
      <c r="G72" s="423"/>
      <c r="H72" s="423"/>
      <c r="I72" s="423"/>
      <c r="J72" s="423"/>
      <c r="K72" s="423"/>
      <c r="L72" s="406"/>
      <c r="M72" s="406"/>
      <c r="N72" s="406"/>
      <c r="O72" s="407"/>
      <c r="P72" s="407"/>
      <c r="Q72" s="407"/>
      <c r="R72" s="407"/>
      <c r="S72" s="407"/>
      <c r="T72" s="407"/>
      <c r="U72" s="407"/>
      <c r="V72" s="407"/>
      <c r="W72" s="407"/>
      <c r="X72" s="407"/>
    </row>
  </sheetData>
  <sheetProtection/>
  <mergeCells count="13">
    <mergeCell ref="A12:K12"/>
    <mergeCell ref="A13:K13"/>
    <mergeCell ref="A14:K14"/>
    <mergeCell ref="A16:K16"/>
    <mergeCell ref="J18:K18"/>
    <mergeCell ref="G18:H18"/>
    <mergeCell ref="F18:F19"/>
    <mergeCell ref="D18:D19"/>
    <mergeCell ref="I18:I19"/>
    <mergeCell ref="C18:C19"/>
    <mergeCell ref="B18:B19"/>
    <mergeCell ref="A18:A19"/>
    <mergeCell ref="E18:E19"/>
  </mergeCells>
  <printOptions/>
  <pageMargins left="0.3937007874015748" right="0.1968503937007874" top="0.5905511811023623" bottom="0.3937007874015748" header="0.11811023622047245" footer="0.11811023622047245"/>
  <pageSetup horizontalDpi="600" verticalDpi="600" orientation="portrait" paperSize="8" scale="75" r:id="rId1"/>
</worksheet>
</file>

<file path=xl/worksheets/sheet16.xml><?xml version="1.0" encoding="utf-8"?>
<worksheet xmlns="http://schemas.openxmlformats.org/spreadsheetml/2006/main" xmlns:r="http://schemas.openxmlformats.org/officeDocument/2006/relationships">
  <sheetPr>
    <tabColor rgb="FF92D050"/>
  </sheetPr>
  <dimension ref="A1:AE73"/>
  <sheetViews>
    <sheetView view="pageBreakPreview" zoomScale="85" zoomScaleSheetLayoutView="85" zoomScalePageLayoutView="0" workbookViewId="0" topLeftCell="A1">
      <selection activeCell="B6" sqref="B6"/>
    </sheetView>
  </sheetViews>
  <sheetFormatPr defaultColWidth="10.875" defaultRowHeight="15.75"/>
  <cols>
    <col min="1" max="1" width="5.75390625" style="7" customWidth="1"/>
    <col min="2" max="2" width="95.50390625" style="8" customWidth="1"/>
    <col min="3" max="3" width="14.00390625" style="8" customWidth="1"/>
    <col min="4" max="4" width="20.125" style="160" customWidth="1"/>
    <col min="5" max="5" width="22.50390625" style="8" customWidth="1"/>
    <col min="6" max="6" width="11.75390625" style="8" customWidth="1"/>
    <col min="7" max="7" width="13.125" style="8" customWidth="1"/>
    <col min="8" max="8" width="15.375" style="8" customWidth="1"/>
    <col min="9" max="9" width="20.50390625" style="8" customWidth="1"/>
    <col min="10" max="10" width="13.875" style="8" customWidth="1"/>
    <col min="11" max="11" width="18.875" style="8" customWidth="1"/>
    <col min="12" max="12" width="14.75390625" style="8" customWidth="1"/>
    <col min="13" max="13" width="16.00390625" style="8" customWidth="1"/>
    <col min="14" max="14" width="50.00390625" style="8" customWidth="1"/>
    <col min="15" max="15" width="17.875" style="8" customWidth="1"/>
    <col min="16" max="16" width="12.25390625" style="8" customWidth="1"/>
    <col min="17" max="17" width="9.375" style="8" customWidth="1"/>
    <col min="18" max="18" width="11.00390625" style="8" customWidth="1"/>
    <col min="19" max="19" width="11.375" style="10" customWidth="1"/>
    <col min="20" max="20" width="8.125" style="8" customWidth="1"/>
    <col min="21" max="21" width="12.125" style="8" customWidth="1"/>
    <col min="22" max="250" width="9.00390625" style="7" customWidth="1"/>
    <col min="251" max="251" width="3.875" style="7" bestFit="1" customWidth="1"/>
    <col min="252" max="252" width="16.00390625" style="7" bestFit="1" customWidth="1"/>
    <col min="253" max="253" width="16.625" style="7" bestFit="1" customWidth="1"/>
    <col min="254" max="254" width="13.50390625" style="7" bestFit="1" customWidth="1"/>
    <col min="255" max="255" width="10.875" style="7" bestFit="1" customWidth="1"/>
    <col min="256" max="16384" width="10.875" style="7" customWidth="1"/>
  </cols>
  <sheetData>
    <row r="1" ht="15.75">
      <c r="S1" s="261" t="s">
        <v>157</v>
      </c>
    </row>
    <row r="2" ht="15.75">
      <c r="S2" s="262" t="s">
        <v>439</v>
      </c>
    </row>
    <row r="3" ht="15.75">
      <c r="S3" s="262" t="s">
        <v>627</v>
      </c>
    </row>
    <row r="4" ht="18.75">
      <c r="S4" s="15"/>
    </row>
    <row r="5" spans="18:19" ht="15.75">
      <c r="R5" s="687" t="s">
        <v>629</v>
      </c>
      <c r="S5" s="687"/>
    </row>
    <row r="6" ht="15.75">
      <c r="S6" s="262" t="s">
        <v>664</v>
      </c>
    </row>
    <row r="7" ht="15.75">
      <c r="S7" s="262"/>
    </row>
    <row r="8" ht="15.75">
      <c r="S8" s="262" t="s">
        <v>663</v>
      </c>
    </row>
    <row r="9" ht="15.75">
      <c r="S9" s="262"/>
    </row>
    <row r="10" spans="16:19" ht="15.75">
      <c r="P10" s="10" t="s">
        <v>631</v>
      </c>
      <c r="S10" s="262" t="s">
        <v>713</v>
      </c>
    </row>
    <row r="11" spans="1:19" ht="16.5">
      <c r="A11" s="645" t="s">
        <v>212</v>
      </c>
      <c r="B11" s="645"/>
      <c r="C11" s="645"/>
      <c r="D11" s="645"/>
      <c r="E11" s="645"/>
      <c r="F11" s="645"/>
      <c r="G11" s="645"/>
      <c r="H11" s="645"/>
      <c r="I11" s="645"/>
      <c r="J11" s="645"/>
      <c r="K11" s="645"/>
      <c r="L11" s="645"/>
      <c r="M11" s="645"/>
      <c r="N11" s="645"/>
      <c r="O11" s="645"/>
      <c r="P11" s="645"/>
      <c r="Q11" s="645"/>
      <c r="R11" s="645"/>
      <c r="S11" s="645"/>
    </row>
    <row r="12" spans="1:20" ht="15.75">
      <c r="A12" s="636" t="str">
        <f>1!A14:U14</f>
        <v>Инвестиционная программа Филиала "Железноводские электрические сети" ООО "КЭУК".</v>
      </c>
      <c r="B12" s="636"/>
      <c r="C12" s="636"/>
      <c r="D12" s="636"/>
      <c r="E12" s="636"/>
      <c r="F12" s="636"/>
      <c r="G12" s="636"/>
      <c r="H12" s="636"/>
      <c r="I12" s="636"/>
      <c r="J12" s="636"/>
      <c r="K12" s="636"/>
      <c r="L12" s="636"/>
      <c r="M12" s="636"/>
      <c r="N12" s="636"/>
      <c r="O12" s="636"/>
      <c r="P12" s="636"/>
      <c r="Q12" s="636"/>
      <c r="R12" s="636"/>
      <c r="S12" s="636"/>
      <c r="T12" s="9"/>
    </row>
    <row r="13" spans="1:20" ht="15.75">
      <c r="A13" s="517" t="s">
        <v>131</v>
      </c>
      <c r="B13" s="517"/>
      <c r="C13" s="517"/>
      <c r="D13" s="517"/>
      <c r="E13" s="517"/>
      <c r="F13" s="517"/>
      <c r="G13" s="517"/>
      <c r="H13" s="517"/>
      <c r="I13" s="517"/>
      <c r="J13" s="517"/>
      <c r="K13" s="517"/>
      <c r="L13" s="517"/>
      <c r="M13" s="517"/>
      <c r="N13" s="517"/>
      <c r="O13" s="517"/>
      <c r="P13" s="517"/>
      <c r="Q13" s="517"/>
      <c r="R13" s="517"/>
      <c r="S13" s="517"/>
      <c r="T13" s="9"/>
    </row>
    <row r="14" spans="1:20" ht="15.75">
      <c r="A14" s="71"/>
      <c r="B14" s="71"/>
      <c r="C14" s="71"/>
      <c r="D14" s="161"/>
      <c r="E14" s="71"/>
      <c r="F14" s="71"/>
      <c r="G14" s="71"/>
      <c r="H14" s="71"/>
      <c r="I14" s="71"/>
      <c r="J14" s="71"/>
      <c r="K14" s="71"/>
      <c r="L14" s="71"/>
      <c r="M14" s="71"/>
      <c r="N14" s="71"/>
      <c r="O14" s="71"/>
      <c r="P14" s="71"/>
      <c r="Q14" s="71"/>
      <c r="R14" s="71"/>
      <c r="S14" s="71"/>
      <c r="T14" s="9"/>
    </row>
    <row r="15" spans="1:20" ht="15.75">
      <c r="A15" s="551" t="str">
        <f>1!A17:U17</f>
        <v>Год раскрытия информации: 2018 год</v>
      </c>
      <c r="B15" s="551"/>
      <c r="C15" s="551"/>
      <c r="D15" s="551"/>
      <c r="E15" s="551"/>
      <c r="F15" s="551"/>
      <c r="G15" s="551"/>
      <c r="H15" s="551"/>
      <c r="I15" s="551"/>
      <c r="J15" s="551"/>
      <c r="K15" s="551"/>
      <c r="L15" s="551"/>
      <c r="M15" s="551"/>
      <c r="N15" s="551"/>
      <c r="O15" s="551"/>
      <c r="P15" s="551"/>
      <c r="Q15" s="551"/>
      <c r="R15" s="551"/>
      <c r="S15" s="551"/>
      <c r="T15" s="9"/>
    </row>
    <row r="16" spans="1:31" s="10" customFormat="1" ht="16.5" customHeight="1" thickBot="1">
      <c r="A16" s="643"/>
      <c r="B16" s="643"/>
      <c r="C16" s="643"/>
      <c r="D16" s="643"/>
      <c r="E16" s="643"/>
      <c r="F16" s="643"/>
      <c r="G16" s="643"/>
      <c r="H16" s="643"/>
      <c r="I16" s="643"/>
      <c r="J16" s="643"/>
      <c r="K16" s="643"/>
      <c r="L16" s="643"/>
      <c r="M16" s="643"/>
      <c r="N16" s="643"/>
      <c r="O16" s="643"/>
      <c r="P16" s="643"/>
      <c r="Q16" s="643"/>
      <c r="R16" s="643"/>
      <c r="T16" s="8"/>
      <c r="U16" s="8"/>
      <c r="V16" s="7"/>
      <c r="W16" s="7"/>
      <c r="X16" s="7"/>
      <c r="Y16" s="7"/>
      <c r="Z16" s="7"/>
      <c r="AA16" s="7"/>
      <c r="AB16" s="7"/>
      <c r="AC16" s="7"/>
      <c r="AD16" s="7"/>
      <c r="AE16" s="7"/>
    </row>
    <row r="17" spans="1:31" s="10" customFormat="1" ht="38.25" customHeight="1">
      <c r="A17" s="732" t="s">
        <v>649</v>
      </c>
      <c r="B17" s="706" t="s">
        <v>468</v>
      </c>
      <c r="C17" s="706" t="s">
        <v>266</v>
      </c>
      <c r="D17" s="735" t="s">
        <v>486</v>
      </c>
      <c r="E17" s="728" t="s">
        <v>0</v>
      </c>
      <c r="F17" s="720" t="s">
        <v>133</v>
      </c>
      <c r="G17" s="721"/>
      <c r="H17" s="721"/>
      <c r="I17" s="721"/>
      <c r="J17" s="722"/>
      <c r="K17" s="726" t="s">
        <v>134</v>
      </c>
      <c r="L17" s="720" t="s">
        <v>2</v>
      </c>
      <c r="M17" s="722"/>
      <c r="N17" s="706" t="s">
        <v>1</v>
      </c>
      <c r="O17" s="691" t="s">
        <v>132</v>
      </c>
      <c r="P17" s="707" t="s">
        <v>3</v>
      </c>
      <c r="Q17" s="707"/>
      <c r="R17" s="707"/>
      <c r="S17" s="719"/>
      <c r="T17" s="8"/>
      <c r="U17" s="8"/>
      <c r="V17" s="7"/>
      <c r="W17" s="7"/>
      <c r="X17" s="7"/>
      <c r="Y17" s="7"/>
      <c r="Z17" s="7"/>
      <c r="AA17" s="7"/>
      <c r="AB17" s="7"/>
      <c r="AC17" s="7"/>
      <c r="AD17" s="7"/>
      <c r="AE17" s="7"/>
    </row>
    <row r="18" spans="1:31" s="10" customFormat="1" ht="51" customHeight="1">
      <c r="A18" s="733"/>
      <c r="B18" s="650"/>
      <c r="C18" s="650"/>
      <c r="D18" s="736"/>
      <c r="E18" s="729"/>
      <c r="F18" s="723"/>
      <c r="G18" s="724"/>
      <c r="H18" s="724"/>
      <c r="I18" s="724"/>
      <c r="J18" s="725"/>
      <c r="K18" s="727"/>
      <c r="L18" s="723"/>
      <c r="M18" s="725"/>
      <c r="N18" s="650"/>
      <c r="O18" s="648"/>
      <c r="P18" s="662" t="s">
        <v>293</v>
      </c>
      <c r="Q18" s="662"/>
      <c r="R18" s="662" t="s">
        <v>294</v>
      </c>
      <c r="S18" s="731"/>
      <c r="T18" s="8"/>
      <c r="U18" s="8"/>
      <c r="V18" s="7"/>
      <c r="W18" s="7"/>
      <c r="X18" s="7"/>
      <c r="Y18" s="7"/>
      <c r="Z18" s="7"/>
      <c r="AA18" s="7"/>
      <c r="AB18" s="7"/>
      <c r="AC18" s="7"/>
      <c r="AD18" s="7"/>
      <c r="AE18" s="7"/>
    </row>
    <row r="19" spans="1:31" s="10" customFormat="1" ht="137.25" customHeight="1" thickBot="1">
      <c r="A19" s="734"/>
      <c r="B19" s="647"/>
      <c r="C19" s="647"/>
      <c r="D19" s="737"/>
      <c r="E19" s="730"/>
      <c r="F19" s="323" t="s">
        <v>465</v>
      </c>
      <c r="G19" s="323" t="s">
        <v>462</v>
      </c>
      <c r="H19" s="323" t="s">
        <v>463</v>
      </c>
      <c r="I19" s="73" t="s">
        <v>264</v>
      </c>
      <c r="J19" s="323" t="s">
        <v>464</v>
      </c>
      <c r="K19" s="727"/>
      <c r="L19" s="188" t="s">
        <v>251</v>
      </c>
      <c r="M19" s="188" t="s">
        <v>252</v>
      </c>
      <c r="N19" s="647"/>
      <c r="O19" s="648"/>
      <c r="P19" s="324" t="s">
        <v>8</v>
      </c>
      <c r="Q19" s="324" t="s">
        <v>9</v>
      </c>
      <c r="R19" s="324" t="s">
        <v>8</v>
      </c>
      <c r="S19" s="325" t="s">
        <v>9</v>
      </c>
      <c r="T19" s="8"/>
      <c r="U19" s="8"/>
      <c r="V19" s="7"/>
      <c r="W19" s="7"/>
      <c r="X19" s="7"/>
      <c r="Y19" s="7"/>
      <c r="Z19" s="7"/>
      <c r="AA19" s="7"/>
      <c r="AB19" s="7"/>
      <c r="AC19" s="7"/>
      <c r="AD19" s="7"/>
      <c r="AE19" s="7"/>
    </row>
    <row r="20" spans="1:31" s="10" customFormat="1" ht="15" customHeight="1" thickBot="1">
      <c r="A20" s="306">
        <v>1</v>
      </c>
      <c r="B20" s="307">
        <v>2</v>
      </c>
      <c r="C20" s="307">
        <v>3</v>
      </c>
      <c r="D20" s="329">
        <v>4</v>
      </c>
      <c r="E20" s="307">
        <v>5</v>
      </c>
      <c r="F20" s="307">
        <v>6</v>
      </c>
      <c r="G20" s="307">
        <v>7</v>
      </c>
      <c r="H20" s="307">
        <v>8</v>
      </c>
      <c r="I20" s="307">
        <v>9</v>
      </c>
      <c r="J20" s="307">
        <v>10</v>
      </c>
      <c r="K20" s="307">
        <v>11</v>
      </c>
      <c r="L20" s="307">
        <v>12</v>
      </c>
      <c r="M20" s="307">
        <v>13</v>
      </c>
      <c r="N20" s="307">
        <v>14</v>
      </c>
      <c r="O20" s="307">
        <v>15</v>
      </c>
      <c r="P20" s="330" t="s">
        <v>135</v>
      </c>
      <c r="Q20" s="330" t="s">
        <v>136</v>
      </c>
      <c r="R20" s="330" t="s">
        <v>137</v>
      </c>
      <c r="S20" s="331" t="s">
        <v>138</v>
      </c>
      <c r="T20" s="8"/>
      <c r="U20" s="8"/>
      <c r="V20" s="7"/>
      <c r="W20" s="7"/>
      <c r="X20" s="7"/>
      <c r="Y20" s="7"/>
      <c r="Z20" s="7"/>
      <c r="AA20" s="7"/>
      <c r="AB20" s="7"/>
      <c r="AC20" s="7"/>
      <c r="AD20" s="7"/>
      <c r="AE20" s="7"/>
    </row>
    <row r="21" spans="1:31" s="10" customFormat="1" ht="15" customHeight="1">
      <c r="A21" s="199"/>
      <c r="B21" s="223" t="s">
        <v>500</v>
      </c>
      <c r="C21" s="201" t="s">
        <v>274</v>
      </c>
      <c r="D21" s="474">
        <f>D23+D27</f>
        <v>27.529838409999996</v>
      </c>
      <c r="E21" s="326"/>
      <c r="F21" s="326"/>
      <c r="G21" s="326"/>
      <c r="H21" s="326"/>
      <c r="I21" s="326"/>
      <c r="J21" s="326"/>
      <c r="K21" s="326"/>
      <c r="L21" s="326"/>
      <c r="M21" s="326"/>
      <c r="N21" s="326"/>
      <c r="O21" s="326"/>
      <c r="P21" s="327"/>
      <c r="Q21" s="327"/>
      <c r="R21" s="327"/>
      <c r="S21" s="328"/>
      <c r="T21" s="8"/>
      <c r="U21" s="8"/>
      <c r="V21" s="7"/>
      <c r="W21" s="7"/>
      <c r="X21" s="7"/>
      <c r="Y21" s="7"/>
      <c r="Z21" s="7"/>
      <c r="AA21" s="7"/>
      <c r="AB21" s="7"/>
      <c r="AC21" s="7"/>
      <c r="AD21" s="7"/>
      <c r="AE21" s="7"/>
    </row>
    <row r="22" spans="1:31" s="157" customFormat="1" ht="15.75">
      <c r="A22" s="140" t="s">
        <v>501</v>
      </c>
      <c r="B22" s="504" t="s">
        <v>502</v>
      </c>
      <c r="C22" s="136" t="s">
        <v>274</v>
      </c>
      <c r="D22" s="163">
        <f>D23+D27</f>
        <v>27.529838409999996</v>
      </c>
      <c r="E22" s="156" t="s">
        <v>384</v>
      </c>
      <c r="F22" s="163">
        <f>SUM(F23:F27)</f>
        <v>0</v>
      </c>
      <c r="G22" s="156"/>
      <c r="H22" s="156"/>
      <c r="I22" s="163">
        <f>SUM(I23:I27)</f>
        <v>27.529838409999996</v>
      </c>
      <c r="J22" s="156"/>
      <c r="K22" s="163">
        <f>SUM(K23:K27)</f>
        <v>23.3303715338983</v>
      </c>
      <c r="L22" s="156"/>
      <c r="M22" s="156"/>
      <c r="N22" s="156" t="s">
        <v>384</v>
      </c>
      <c r="O22" s="156" t="s">
        <v>384</v>
      </c>
      <c r="P22" s="163">
        <f>SUM(P23:P27)</f>
        <v>0</v>
      </c>
      <c r="Q22" s="163">
        <f>SUM(Q23:Q27)</f>
        <v>0</v>
      </c>
      <c r="R22" s="163">
        <f>SUM(R23:R27)</f>
        <v>0</v>
      </c>
      <c r="S22" s="318">
        <f>SUM(S23:S27)</f>
        <v>0</v>
      </c>
      <c r="T22" s="159"/>
      <c r="U22" s="159"/>
      <c r="V22" s="158"/>
      <c r="W22" s="158"/>
      <c r="X22" s="158"/>
      <c r="Y22" s="158"/>
      <c r="Z22" s="158"/>
      <c r="AA22" s="158"/>
      <c r="AB22" s="158"/>
      <c r="AC22" s="158"/>
      <c r="AD22" s="158"/>
      <c r="AE22" s="158"/>
    </row>
    <row r="23" spans="1:31" s="157" customFormat="1" ht="15.75">
      <c r="A23" s="140" t="s">
        <v>503</v>
      </c>
      <c r="B23" s="134" t="s">
        <v>504</v>
      </c>
      <c r="C23" s="136" t="s">
        <v>274</v>
      </c>
      <c r="D23" s="163">
        <f>D28</f>
        <v>15.556378409999999</v>
      </c>
      <c r="E23" s="156" t="s">
        <v>384</v>
      </c>
      <c r="F23" s="163">
        <f>F28</f>
        <v>0</v>
      </c>
      <c r="G23" s="156"/>
      <c r="H23" s="156"/>
      <c r="I23" s="163">
        <f>I28</f>
        <v>15.556378409999999</v>
      </c>
      <c r="J23" s="156"/>
      <c r="K23" s="163">
        <f>K28</f>
        <v>13.183371533898303</v>
      </c>
      <c r="L23" s="156"/>
      <c r="M23" s="156"/>
      <c r="N23" s="156" t="s">
        <v>384</v>
      </c>
      <c r="O23" s="156" t="s">
        <v>384</v>
      </c>
      <c r="P23" s="163">
        <f>P28</f>
        <v>0</v>
      </c>
      <c r="Q23" s="163">
        <f>Q28</f>
        <v>0</v>
      </c>
      <c r="R23" s="163">
        <f>R28</f>
        <v>0</v>
      </c>
      <c r="S23" s="318">
        <f>S28</f>
        <v>0</v>
      </c>
      <c r="T23" s="159"/>
      <c r="U23" s="159"/>
      <c r="V23" s="158"/>
      <c r="W23" s="158"/>
      <c r="X23" s="158"/>
      <c r="Y23" s="158"/>
      <c r="Z23" s="158"/>
      <c r="AA23" s="158"/>
      <c r="AB23" s="158"/>
      <c r="AC23" s="158"/>
      <c r="AD23" s="158"/>
      <c r="AE23" s="158"/>
    </row>
    <row r="24" spans="1:31" s="157" customFormat="1" ht="33.75" customHeight="1">
      <c r="A24" s="140" t="s">
        <v>505</v>
      </c>
      <c r="B24" s="134" t="s">
        <v>506</v>
      </c>
      <c r="C24" s="136" t="s">
        <v>274</v>
      </c>
      <c r="D24" s="163">
        <v>0</v>
      </c>
      <c r="E24" s="156" t="s">
        <v>384</v>
      </c>
      <c r="F24" s="163">
        <v>0</v>
      </c>
      <c r="G24" s="156"/>
      <c r="H24" s="156"/>
      <c r="I24" s="163">
        <v>0</v>
      </c>
      <c r="J24" s="156"/>
      <c r="K24" s="163">
        <v>0</v>
      </c>
      <c r="L24" s="156"/>
      <c r="M24" s="156"/>
      <c r="N24" s="156" t="s">
        <v>384</v>
      </c>
      <c r="O24" s="156" t="s">
        <v>384</v>
      </c>
      <c r="P24" s="163">
        <v>0</v>
      </c>
      <c r="Q24" s="163">
        <v>0</v>
      </c>
      <c r="R24" s="163">
        <v>0</v>
      </c>
      <c r="S24" s="318">
        <v>0</v>
      </c>
      <c r="T24" s="159"/>
      <c r="U24" s="159"/>
      <c r="V24" s="158"/>
      <c r="W24" s="158"/>
      <c r="X24" s="158"/>
      <c r="Y24" s="158"/>
      <c r="Z24" s="158"/>
      <c r="AA24" s="158"/>
      <c r="AB24" s="158"/>
      <c r="AC24" s="158"/>
      <c r="AD24" s="158"/>
      <c r="AE24" s="158"/>
    </row>
    <row r="25" spans="1:31" s="157" customFormat="1" ht="15.75">
      <c r="A25" s="140" t="s">
        <v>507</v>
      </c>
      <c r="B25" s="134" t="s">
        <v>508</v>
      </c>
      <c r="C25" s="136" t="s">
        <v>274</v>
      </c>
      <c r="D25" s="163">
        <f>D65</f>
        <v>0</v>
      </c>
      <c r="E25" s="156" t="s">
        <v>384</v>
      </c>
      <c r="F25" s="163">
        <f>F65</f>
        <v>0</v>
      </c>
      <c r="G25" s="156"/>
      <c r="H25" s="156"/>
      <c r="I25" s="163">
        <f>I65</f>
        <v>0</v>
      </c>
      <c r="J25" s="156"/>
      <c r="K25" s="163">
        <f>K65</f>
        <v>0</v>
      </c>
      <c r="L25" s="156"/>
      <c r="M25" s="156"/>
      <c r="N25" s="156" t="s">
        <v>384</v>
      </c>
      <c r="O25" s="156" t="s">
        <v>384</v>
      </c>
      <c r="P25" s="163">
        <f>P65</f>
        <v>0</v>
      </c>
      <c r="Q25" s="163">
        <f>Q65</f>
        <v>0</v>
      </c>
      <c r="R25" s="163">
        <f>R65</f>
        <v>0</v>
      </c>
      <c r="S25" s="318">
        <f>S65</f>
        <v>0</v>
      </c>
      <c r="T25" s="159"/>
      <c r="U25" s="159"/>
      <c r="V25" s="158"/>
      <c r="W25" s="158"/>
      <c r="X25" s="158"/>
      <c r="Y25" s="158"/>
      <c r="Z25" s="158"/>
      <c r="AA25" s="158"/>
      <c r="AB25" s="158"/>
      <c r="AC25" s="158"/>
      <c r="AD25" s="158"/>
      <c r="AE25" s="158"/>
    </row>
    <row r="26" spans="1:31" s="157" customFormat="1" ht="15.75">
      <c r="A26" s="140" t="s">
        <v>509</v>
      </c>
      <c r="B26" s="135" t="s">
        <v>510</v>
      </c>
      <c r="C26" s="136" t="s">
        <v>274</v>
      </c>
      <c r="D26" s="163">
        <v>0</v>
      </c>
      <c r="E26" s="156" t="s">
        <v>384</v>
      </c>
      <c r="F26" s="163">
        <v>0</v>
      </c>
      <c r="G26" s="156"/>
      <c r="H26" s="156"/>
      <c r="I26" s="163">
        <v>0</v>
      </c>
      <c r="J26" s="156"/>
      <c r="K26" s="163">
        <v>0</v>
      </c>
      <c r="L26" s="156"/>
      <c r="M26" s="156"/>
      <c r="N26" s="156" t="s">
        <v>384</v>
      </c>
      <c r="O26" s="156" t="s">
        <v>384</v>
      </c>
      <c r="P26" s="163">
        <v>0</v>
      </c>
      <c r="Q26" s="163">
        <v>0</v>
      </c>
      <c r="R26" s="163">
        <v>0</v>
      </c>
      <c r="S26" s="318">
        <v>0</v>
      </c>
      <c r="T26" s="159"/>
      <c r="U26" s="159"/>
      <c r="V26" s="158"/>
      <c r="W26" s="158"/>
      <c r="X26" s="158"/>
      <c r="Y26" s="158"/>
      <c r="Z26" s="158"/>
      <c r="AA26" s="158"/>
      <c r="AB26" s="158"/>
      <c r="AC26" s="158"/>
      <c r="AD26" s="158"/>
      <c r="AE26" s="158"/>
    </row>
    <row r="27" spans="1:31" s="157" customFormat="1" ht="15.75">
      <c r="A27" s="140" t="s">
        <v>511</v>
      </c>
      <c r="B27" s="135" t="s">
        <v>512</v>
      </c>
      <c r="C27" s="136" t="s">
        <v>274</v>
      </c>
      <c r="D27" s="163">
        <f>D60</f>
        <v>11.97346</v>
      </c>
      <c r="E27" s="156" t="s">
        <v>384</v>
      </c>
      <c r="F27" s="163">
        <f>F60</f>
        <v>0</v>
      </c>
      <c r="G27" s="156"/>
      <c r="H27" s="156"/>
      <c r="I27" s="163">
        <f>I60</f>
        <v>11.97346</v>
      </c>
      <c r="J27" s="156"/>
      <c r="K27" s="163">
        <f>K60</f>
        <v>10.147</v>
      </c>
      <c r="L27" s="156"/>
      <c r="M27" s="156"/>
      <c r="N27" s="156" t="s">
        <v>384</v>
      </c>
      <c r="O27" s="156" t="s">
        <v>384</v>
      </c>
      <c r="P27" s="163">
        <f>P60</f>
        <v>0</v>
      </c>
      <c r="Q27" s="163">
        <f>Q60</f>
        <v>0</v>
      </c>
      <c r="R27" s="163">
        <f>R60</f>
        <v>0</v>
      </c>
      <c r="S27" s="318">
        <f>S60</f>
        <v>0</v>
      </c>
      <c r="T27" s="159"/>
      <c r="U27" s="159"/>
      <c r="V27" s="158"/>
      <c r="W27" s="158"/>
      <c r="X27" s="158"/>
      <c r="Y27" s="158"/>
      <c r="Z27" s="158"/>
      <c r="AA27" s="158"/>
      <c r="AB27" s="158"/>
      <c r="AC27" s="158"/>
      <c r="AD27" s="158"/>
      <c r="AE27" s="158"/>
    </row>
    <row r="28" spans="1:31" s="157" customFormat="1" ht="15.75">
      <c r="A28" s="140" t="s">
        <v>300</v>
      </c>
      <c r="B28" s="137" t="s">
        <v>273</v>
      </c>
      <c r="C28" s="136" t="s">
        <v>274</v>
      </c>
      <c r="D28" s="163">
        <f>D29+D56</f>
        <v>15.556378409999999</v>
      </c>
      <c r="E28" s="156" t="s">
        <v>384</v>
      </c>
      <c r="F28" s="163">
        <f>F29+F56</f>
        <v>0</v>
      </c>
      <c r="G28" s="156"/>
      <c r="H28" s="156"/>
      <c r="I28" s="163">
        <f>I29+I56</f>
        <v>15.556378409999999</v>
      </c>
      <c r="J28" s="156"/>
      <c r="K28" s="163">
        <f>K29+K56</f>
        <v>13.183371533898303</v>
      </c>
      <c r="L28" s="156"/>
      <c r="M28" s="156"/>
      <c r="N28" s="156" t="s">
        <v>384</v>
      </c>
      <c r="O28" s="156" t="s">
        <v>384</v>
      </c>
      <c r="P28" s="163">
        <f>P29+P56</f>
        <v>0</v>
      </c>
      <c r="Q28" s="163">
        <f>Q29+Q56</f>
        <v>0</v>
      </c>
      <c r="R28" s="163">
        <f>R29+R56</f>
        <v>0</v>
      </c>
      <c r="S28" s="318">
        <f>S29+S56</f>
        <v>0</v>
      </c>
      <c r="T28" s="159"/>
      <c r="U28" s="159"/>
      <c r="V28" s="158"/>
      <c r="W28" s="158"/>
      <c r="X28" s="158"/>
      <c r="Y28" s="158"/>
      <c r="Z28" s="158"/>
      <c r="AA28" s="158"/>
      <c r="AB28" s="158"/>
      <c r="AC28" s="158"/>
      <c r="AD28" s="158"/>
      <c r="AE28" s="158"/>
    </row>
    <row r="29" spans="1:31" s="157" customFormat="1" ht="33.75" customHeight="1">
      <c r="A29" s="140" t="s">
        <v>301</v>
      </c>
      <c r="B29" s="137" t="s">
        <v>276</v>
      </c>
      <c r="C29" s="136" t="s">
        <v>274</v>
      </c>
      <c r="D29" s="163">
        <f>SUM(D30:D55)</f>
        <v>14.118474469999999</v>
      </c>
      <c r="E29" s="156" t="s">
        <v>384</v>
      </c>
      <c r="F29" s="163">
        <f>SUM(F30:F55)</f>
        <v>0</v>
      </c>
      <c r="G29" s="156"/>
      <c r="H29" s="156"/>
      <c r="I29" s="163">
        <f>SUM(I30:I55)</f>
        <v>14.118474469999999</v>
      </c>
      <c r="J29" s="156"/>
      <c r="K29" s="163">
        <f>SUM(K30:K55)</f>
        <v>11.964808872881354</v>
      </c>
      <c r="L29" s="156"/>
      <c r="M29" s="156"/>
      <c r="N29" s="156" t="s">
        <v>384</v>
      </c>
      <c r="O29" s="156" t="s">
        <v>384</v>
      </c>
      <c r="P29" s="163">
        <f>SUM(P30:P55)</f>
        <v>0</v>
      </c>
      <c r="Q29" s="163">
        <f>SUM(Q30:Q55)</f>
        <v>0</v>
      </c>
      <c r="R29" s="163">
        <f>SUM(R30:R55)</f>
        <v>0</v>
      </c>
      <c r="S29" s="318">
        <f>SUM(S30:S55)</f>
        <v>0</v>
      </c>
      <c r="T29" s="159"/>
      <c r="U29" s="159"/>
      <c r="V29" s="158"/>
      <c r="W29" s="158"/>
      <c r="X29" s="158"/>
      <c r="Y29" s="158"/>
      <c r="Z29" s="158"/>
      <c r="AA29" s="158"/>
      <c r="AB29" s="158"/>
      <c r="AC29" s="158"/>
      <c r="AD29" s="158"/>
      <c r="AE29" s="158"/>
    </row>
    <row r="30" spans="1:31" s="10" customFormat="1" ht="60">
      <c r="A30" s="293" t="str">
        <f>1!A33</f>
        <v>1.1.1</v>
      </c>
      <c r="B30" s="153" t="str">
        <f>1!B33</f>
        <v>Реконструкция ВЛ-10 кВ от ТП -165 до ТП-186 (СИП), п.Иноземцево, L= 0,3 км</v>
      </c>
      <c r="C30" s="100" t="str">
        <f>1!C33</f>
        <v>G_Gelezno_014</v>
      </c>
      <c r="D30" s="162">
        <f>I30</f>
        <v>0.44969695</v>
      </c>
      <c r="E30" s="43" t="s">
        <v>428</v>
      </c>
      <c r="F30" s="162"/>
      <c r="G30" s="43"/>
      <c r="H30" s="43"/>
      <c r="I30" s="162">
        <f>1!T33</f>
        <v>0.44969695</v>
      </c>
      <c r="J30" s="43"/>
      <c r="K30" s="162">
        <f>3!K32</f>
        <v>0.3810991101694915</v>
      </c>
      <c r="L30" s="43"/>
      <c r="M30" s="43"/>
      <c r="N30" s="165" t="s">
        <v>634</v>
      </c>
      <c r="O30" s="43"/>
      <c r="P30" s="162"/>
      <c r="Q30" s="162"/>
      <c r="R30" s="162"/>
      <c r="S30" s="319"/>
      <c r="T30" s="8"/>
      <c r="U30" s="8"/>
      <c r="V30" s="7"/>
      <c r="W30" s="7"/>
      <c r="X30" s="7"/>
      <c r="Y30" s="7"/>
      <c r="Z30" s="7"/>
      <c r="AA30" s="7"/>
      <c r="AB30" s="7"/>
      <c r="AC30" s="7"/>
      <c r="AD30" s="7"/>
      <c r="AE30" s="7"/>
    </row>
    <row r="31" spans="1:31" s="10" customFormat="1" ht="60">
      <c r="A31" s="293" t="str">
        <f>1!A34</f>
        <v>1.1.2</v>
      </c>
      <c r="B31" s="153" t="str">
        <f>1!B34</f>
        <v>Реконструкция ВЛ-0,4 кВ в СИП от ТП-30 ул.Октябрьская, г.Железноводск, L=0,5 км</v>
      </c>
      <c r="C31" s="100" t="str">
        <f>1!C34</f>
        <v>G_Gelezno_015</v>
      </c>
      <c r="D31" s="162">
        <f aca="true" t="shared" si="0" ref="D31:D53">I31</f>
        <v>0.42835435</v>
      </c>
      <c r="E31" s="43" t="s">
        <v>428</v>
      </c>
      <c r="F31" s="162"/>
      <c r="G31" s="43"/>
      <c r="H31" s="43"/>
      <c r="I31" s="162">
        <f>1!T34</f>
        <v>0.42835435</v>
      </c>
      <c r="J31" s="43"/>
      <c r="K31" s="162">
        <f>3!K33</f>
        <v>0.36301216101694916</v>
      </c>
      <c r="L31" s="43"/>
      <c r="M31" s="43"/>
      <c r="N31" s="165" t="s">
        <v>634</v>
      </c>
      <c r="O31" s="43"/>
      <c r="P31" s="162"/>
      <c r="Q31" s="162"/>
      <c r="R31" s="162"/>
      <c r="S31" s="319"/>
      <c r="T31" s="8"/>
      <c r="U31" s="8"/>
      <c r="V31" s="7"/>
      <c r="W31" s="7"/>
      <c r="X31" s="7"/>
      <c r="Y31" s="7"/>
      <c r="Z31" s="7"/>
      <c r="AA31" s="7"/>
      <c r="AB31" s="7"/>
      <c r="AC31" s="7"/>
      <c r="AD31" s="7"/>
      <c r="AE31" s="7"/>
    </row>
    <row r="32" spans="1:31" s="10" customFormat="1" ht="60">
      <c r="A32" s="293" t="str">
        <f>1!A35</f>
        <v>1.1.3</v>
      </c>
      <c r="B32" s="153" t="str">
        <f>1!B35</f>
        <v>Реконструкция ВЛ-0,4 кВ в СИП от ТП-31 ул.Октябрьская, г.Железноводск, L=0,4 км</v>
      </c>
      <c r="C32" s="100" t="str">
        <f>1!C35</f>
        <v>G_Gelezno_016</v>
      </c>
      <c r="D32" s="162">
        <f t="shared" si="0"/>
        <v>0.48276789</v>
      </c>
      <c r="E32" s="43" t="s">
        <v>428</v>
      </c>
      <c r="F32" s="162"/>
      <c r="G32" s="43"/>
      <c r="H32" s="43"/>
      <c r="I32" s="162">
        <f>1!T35</f>
        <v>0.48276789</v>
      </c>
      <c r="J32" s="43"/>
      <c r="K32" s="162">
        <f>3!K34</f>
        <v>0.4091253305084746</v>
      </c>
      <c r="L32" s="43"/>
      <c r="M32" s="43"/>
      <c r="N32" s="165" t="s">
        <v>634</v>
      </c>
      <c r="O32" s="43"/>
      <c r="P32" s="162"/>
      <c r="Q32" s="162"/>
      <c r="R32" s="162"/>
      <c r="S32" s="319"/>
      <c r="T32" s="8"/>
      <c r="U32" s="8"/>
      <c r="V32" s="7"/>
      <c r="W32" s="7"/>
      <c r="X32" s="7"/>
      <c r="Y32" s="7"/>
      <c r="Z32" s="7"/>
      <c r="AA32" s="7"/>
      <c r="AB32" s="7"/>
      <c r="AC32" s="7"/>
      <c r="AD32" s="7"/>
      <c r="AE32" s="7"/>
    </row>
    <row r="33" spans="1:31" s="10" customFormat="1" ht="60">
      <c r="A33" s="293" t="str">
        <f>1!A36</f>
        <v>1.1.4</v>
      </c>
      <c r="B33" s="153" t="str">
        <f>1!B36</f>
        <v>Реконструкция ВЛ-0,4 кВ в СИП по ул.Развальская, г.Железноводск, L=0,25 км</v>
      </c>
      <c r="C33" s="100" t="str">
        <f>1!C36</f>
        <v>G_Gelezno_017</v>
      </c>
      <c r="D33" s="162">
        <f t="shared" si="0"/>
        <v>0.24193121</v>
      </c>
      <c r="E33" s="43" t="s">
        <v>428</v>
      </c>
      <c r="F33" s="162"/>
      <c r="G33" s="43"/>
      <c r="H33" s="43"/>
      <c r="I33" s="162">
        <f>1!T36</f>
        <v>0.24193121</v>
      </c>
      <c r="J33" s="43"/>
      <c r="K33" s="162">
        <f>3!K35</f>
        <v>0.2050264491525424</v>
      </c>
      <c r="L33" s="43"/>
      <c r="M33" s="43"/>
      <c r="N33" s="165" t="s">
        <v>634</v>
      </c>
      <c r="O33" s="43"/>
      <c r="P33" s="162"/>
      <c r="Q33" s="162"/>
      <c r="R33" s="162"/>
      <c r="S33" s="319"/>
      <c r="T33" s="8"/>
      <c r="U33" s="8"/>
      <c r="V33" s="7"/>
      <c r="W33" s="7"/>
      <c r="X33" s="7"/>
      <c r="Y33" s="7"/>
      <c r="Z33" s="7"/>
      <c r="AA33" s="7"/>
      <c r="AB33" s="7"/>
      <c r="AC33" s="7"/>
      <c r="AD33" s="7"/>
      <c r="AE33" s="7"/>
    </row>
    <row r="34" spans="1:31" s="10" customFormat="1" ht="60">
      <c r="A34" s="293" t="str">
        <f>1!A37</f>
        <v>1.1.5</v>
      </c>
      <c r="B34" s="153" t="str">
        <f>1!B37</f>
        <v>Реконструкция ВЛ-0,4 кВ в СИП по ул.Пушкина от ТП-185, п.Иноземцево, L=0,35 км</v>
      </c>
      <c r="C34" s="100" t="str">
        <f>1!C37</f>
        <v>G_Gelezno_018</v>
      </c>
      <c r="D34" s="162">
        <f t="shared" si="0"/>
        <v>0.82634394</v>
      </c>
      <c r="E34" s="43" t="s">
        <v>428</v>
      </c>
      <c r="F34" s="162"/>
      <c r="G34" s="43"/>
      <c r="H34" s="43"/>
      <c r="I34" s="162">
        <f>1!T37</f>
        <v>0.82634394</v>
      </c>
      <c r="J34" s="43"/>
      <c r="K34" s="162">
        <f>3!K36</f>
        <v>0.7002914745762713</v>
      </c>
      <c r="L34" s="43"/>
      <c r="M34" s="43"/>
      <c r="N34" s="165" t="s">
        <v>634</v>
      </c>
      <c r="O34" s="43" t="s">
        <v>384</v>
      </c>
      <c r="P34" s="162"/>
      <c r="Q34" s="162"/>
      <c r="R34" s="162"/>
      <c r="S34" s="319"/>
      <c r="T34" s="8"/>
      <c r="U34" s="8"/>
      <c r="V34" s="7"/>
      <c r="W34" s="7"/>
      <c r="X34" s="7"/>
      <c r="Y34" s="7"/>
      <c r="Z34" s="7"/>
      <c r="AA34" s="7"/>
      <c r="AB34" s="7"/>
      <c r="AC34" s="7"/>
      <c r="AD34" s="7"/>
      <c r="AE34" s="7"/>
    </row>
    <row r="35" spans="1:31" s="10" customFormat="1" ht="60">
      <c r="A35" s="293" t="str">
        <f>1!A38</f>
        <v>1.1.6</v>
      </c>
      <c r="B35" s="153" t="str">
        <f>1!B38</f>
        <v>Реконструкция ВЛ-0,4 кВ ул.Матросова ( инв.№ 0000412 ), г.Железноводск, пос.Бештау, L=0,18 км</v>
      </c>
      <c r="C35" s="100" t="str">
        <f>1!C38</f>
        <v>G_Gelezno_019</v>
      </c>
      <c r="D35" s="162">
        <f t="shared" si="0"/>
        <v>0.17545926</v>
      </c>
      <c r="E35" s="43" t="s">
        <v>428</v>
      </c>
      <c r="F35" s="162"/>
      <c r="G35" s="43"/>
      <c r="H35" s="43"/>
      <c r="I35" s="162">
        <f>1!T38</f>
        <v>0.17545926</v>
      </c>
      <c r="J35" s="43"/>
      <c r="K35" s="162">
        <f>3!K37</f>
        <v>0.14869428813559324</v>
      </c>
      <c r="L35" s="43"/>
      <c r="M35" s="43"/>
      <c r="N35" s="165" t="s">
        <v>634</v>
      </c>
      <c r="O35" s="43" t="s">
        <v>384</v>
      </c>
      <c r="P35" s="162"/>
      <c r="Q35" s="162"/>
      <c r="R35" s="162"/>
      <c r="S35" s="319"/>
      <c r="T35" s="8"/>
      <c r="U35" s="8"/>
      <c r="V35" s="7"/>
      <c r="W35" s="7"/>
      <c r="X35" s="7"/>
      <c r="Y35" s="7"/>
      <c r="Z35" s="7"/>
      <c r="AA35" s="7"/>
      <c r="AB35" s="7"/>
      <c r="AC35" s="7"/>
      <c r="AD35" s="7"/>
      <c r="AE35" s="7"/>
    </row>
    <row r="36" spans="1:31" s="10" customFormat="1" ht="60">
      <c r="A36" s="293" t="str">
        <f>1!A39</f>
        <v>1.1.7</v>
      </c>
      <c r="B36" s="153" t="str">
        <f>1!B39</f>
        <v>Реконструкция ВЛ-0,4 кВ ул.Ленинградская ( инв.№ 0000402 ), г.Железноводск, пос.Бештау, L=0,22 км</v>
      </c>
      <c r="C36" s="100" t="str">
        <f>1!C39</f>
        <v>G_Gelezno_020</v>
      </c>
      <c r="D36" s="162">
        <f t="shared" si="0"/>
        <v>0.2380821</v>
      </c>
      <c r="E36" s="43" t="s">
        <v>428</v>
      </c>
      <c r="F36" s="162"/>
      <c r="G36" s="43"/>
      <c r="H36" s="43"/>
      <c r="I36" s="162">
        <f>1!T39</f>
        <v>0.2380821</v>
      </c>
      <c r="J36" s="43"/>
      <c r="K36" s="162">
        <f>3!K38</f>
        <v>0.20176449152542372</v>
      </c>
      <c r="L36" s="43"/>
      <c r="M36" s="43"/>
      <c r="N36" s="165" t="s">
        <v>634</v>
      </c>
      <c r="O36" s="43" t="s">
        <v>384</v>
      </c>
      <c r="P36" s="162"/>
      <c r="Q36" s="162"/>
      <c r="R36" s="162"/>
      <c r="S36" s="319"/>
      <c r="T36" s="8"/>
      <c r="U36" s="8"/>
      <c r="V36" s="7"/>
      <c r="W36" s="7"/>
      <c r="X36" s="7"/>
      <c r="Y36" s="7"/>
      <c r="Z36" s="7"/>
      <c r="AA36" s="7"/>
      <c r="AB36" s="7"/>
      <c r="AC36" s="7"/>
      <c r="AD36" s="7"/>
      <c r="AE36" s="7"/>
    </row>
    <row r="37" spans="1:31" s="10" customFormat="1" ht="60">
      <c r="A37" s="293" t="str">
        <f>1!A40</f>
        <v>1.1.8</v>
      </c>
      <c r="B37" s="153" t="str">
        <f>1!B40</f>
        <v>Реконструкция ВЛ-0,4 кВ ул.Комарова ( инв. № 0000388 ), г.Железноводск, пос.Бештау, L=0,14 км</v>
      </c>
      <c r="C37" s="100" t="str">
        <f>1!C40</f>
        <v>G_Gelezno_021</v>
      </c>
      <c r="D37" s="162">
        <f t="shared" si="0"/>
        <v>0.19027917</v>
      </c>
      <c r="E37" s="43" t="s">
        <v>428</v>
      </c>
      <c r="F37" s="162"/>
      <c r="G37" s="43"/>
      <c r="H37" s="43"/>
      <c r="I37" s="162">
        <f>1!T40</f>
        <v>0.19027917</v>
      </c>
      <c r="J37" s="43"/>
      <c r="K37" s="162">
        <f>3!K39</f>
        <v>0.1612535338983051</v>
      </c>
      <c r="L37" s="43"/>
      <c r="M37" s="43"/>
      <c r="N37" s="165" t="s">
        <v>634</v>
      </c>
      <c r="O37" s="43" t="s">
        <v>384</v>
      </c>
      <c r="P37" s="162"/>
      <c r="Q37" s="162"/>
      <c r="R37" s="162"/>
      <c r="S37" s="319"/>
      <c r="T37" s="8"/>
      <c r="U37" s="8"/>
      <c r="V37" s="7"/>
      <c r="W37" s="7"/>
      <c r="X37" s="7"/>
      <c r="Y37" s="7"/>
      <c r="Z37" s="7"/>
      <c r="AA37" s="7"/>
      <c r="AB37" s="7"/>
      <c r="AC37" s="7"/>
      <c r="AD37" s="7"/>
      <c r="AE37" s="7"/>
    </row>
    <row r="38" spans="1:31" s="10" customFormat="1" ht="60">
      <c r="A38" s="293" t="str">
        <f>1!A41</f>
        <v>1.1.9</v>
      </c>
      <c r="B38" s="153" t="str">
        <f>1!B41</f>
        <v>Реконструкция ВЛ-0,4 кВ ул.Глинки ( инв.№ 0000357 ), г.Железноводск, пос.Бештау, L=0,64 км</v>
      </c>
      <c r="C38" s="100" t="str">
        <f>1!C41</f>
        <v>G_Gelezno_022</v>
      </c>
      <c r="D38" s="162">
        <f t="shared" si="0"/>
        <v>0.6968429</v>
      </c>
      <c r="E38" s="43" t="s">
        <v>428</v>
      </c>
      <c r="F38" s="162"/>
      <c r="G38" s="43"/>
      <c r="H38" s="43"/>
      <c r="I38" s="162">
        <f>1!T41</f>
        <v>0.6968429</v>
      </c>
      <c r="J38" s="43"/>
      <c r="K38" s="162">
        <f>3!K40</f>
        <v>0.5905448305084745</v>
      </c>
      <c r="L38" s="43"/>
      <c r="M38" s="43"/>
      <c r="N38" s="165" t="s">
        <v>634</v>
      </c>
      <c r="O38" s="43" t="s">
        <v>384</v>
      </c>
      <c r="P38" s="162"/>
      <c r="Q38" s="162"/>
      <c r="R38" s="162"/>
      <c r="S38" s="319"/>
      <c r="T38" s="8"/>
      <c r="U38" s="8"/>
      <c r="V38" s="7"/>
      <c r="W38" s="7"/>
      <c r="X38" s="7"/>
      <c r="Y38" s="7"/>
      <c r="Z38" s="7"/>
      <c r="AA38" s="7"/>
      <c r="AB38" s="7"/>
      <c r="AC38" s="7"/>
      <c r="AD38" s="7"/>
      <c r="AE38" s="7"/>
    </row>
    <row r="39" spans="1:31" s="10" customFormat="1" ht="60">
      <c r="A39" s="293" t="str">
        <f>1!A42</f>
        <v>1.1.10</v>
      </c>
      <c r="B39" s="153" t="str">
        <f>1!B42</f>
        <v>Реконструкция ВЛ-0,4 кВ ул.Глинки ( инв.№ 0000358 ), г.Железноводск, пос.Бештау, L=0,36 км</v>
      </c>
      <c r="C39" s="100" t="str">
        <f>1!C42</f>
        <v>G_Gelezno_023</v>
      </c>
      <c r="D39" s="162">
        <f t="shared" si="0"/>
        <v>0.42987736</v>
      </c>
      <c r="E39" s="43" t="s">
        <v>428</v>
      </c>
      <c r="F39" s="162"/>
      <c r="G39" s="43"/>
      <c r="H39" s="43"/>
      <c r="I39" s="162">
        <f>1!T42</f>
        <v>0.42987736</v>
      </c>
      <c r="J39" s="43"/>
      <c r="K39" s="162">
        <f>3!K41</f>
        <v>0.3643028474576272</v>
      </c>
      <c r="L39" s="43"/>
      <c r="M39" s="43"/>
      <c r="N39" s="165" t="s">
        <v>634</v>
      </c>
      <c r="O39" s="43" t="s">
        <v>384</v>
      </c>
      <c r="P39" s="162"/>
      <c r="Q39" s="162"/>
      <c r="R39" s="162"/>
      <c r="S39" s="319"/>
      <c r="T39" s="8"/>
      <c r="U39" s="8"/>
      <c r="V39" s="7"/>
      <c r="W39" s="7"/>
      <c r="X39" s="7"/>
      <c r="Y39" s="7"/>
      <c r="Z39" s="7"/>
      <c r="AA39" s="7"/>
      <c r="AB39" s="7"/>
      <c r="AC39" s="7"/>
      <c r="AD39" s="7"/>
      <c r="AE39" s="7"/>
    </row>
    <row r="40" spans="1:31" s="10" customFormat="1" ht="60">
      <c r="A40" s="293" t="str">
        <f>1!A43</f>
        <v>1.1.11</v>
      </c>
      <c r="B40" s="153" t="str">
        <f>1!B43</f>
        <v>Реконструкция ВЛ-0,4 кВ в СИП по ул.Бахановича, 118-128,Ф-"Развальская-Кутузова",г.Железноводск, L=0,12 км</v>
      </c>
      <c r="C40" s="100" t="str">
        <f>1!C43</f>
        <v>G_Gelezno_024</v>
      </c>
      <c r="D40" s="162">
        <f t="shared" si="0"/>
        <v>0.21047011</v>
      </c>
      <c r="E40" s="43" t="s">
        <v>428</v>
      </c>
      <c r="F40" s="162"/>
      <c r="G40" s="43"/>
      <c r="H40" s="43"/>
      <c r="I40" s="162">
        <f>1!T43</f>
        <v>0.21047011</v>
      </c>
      <c r="J40" s="43"/>
      <c r="K40" s="162">
        <f>3!K42</f>
        <v>0.17836450000000004</v>
      </c>
      <c r="L40" s="43"/>
      <c r="M40" s="43"/>
      <c r="N40" s="165" t="s">
        <v>634</v>
      </c>
      <c r="O40" s="43" t="s">
        <v>384</v>
      </c>
      <c r="P40" s="162"/>
      <c r="Q40" s="162"/>
      <c r="R40" s="162"/>
      <c r="S40" s="319"/>
      <c r="T40" s="8"/>
      <c r="U40" s="8"/>
      <c r="V40" s="7"/>
      <c r="W40" s="7"/>
      <c r="X40" s="7"/>
      <c r="Y40" s="7"/>
      <c r="Z40" s="7"/>
      <c r="AA40" s="7"/>
      <c r="AB40" s="7"/>
      <c r="AC40" s="7"/>
      <c r="AD40" s="7"/>
      <c r="AE40" s="7"/>
    </row>
    <row r="41" spans="1:31" s="10" customFormat="1" ht="60">
      <c r="A41" s="293" t="str">
        <f>1!A44</f>
        <v>1.1.12</v>
      </c>
      <c r="B41" s="153" t="str">
        <f>1!B44</f>
        <v>Реконструкция ВЛ-0,4 кВ в СИП от ТП-172 по ул Мира, п.Иноземцево, L=0,5 км</v>
      </c>
      <c r="C41" s="100" t="str">
        <f>1!C44</f>
        <v>G_Gelezno_025</v>
      </c>
      <c r="D41" s="162">
        <f t="shared" si="0"/>
        <v>0.9835271</v>
      </c>
      <c r="E41" s="43" t="s">
        <v>428</v>
      </c>
      <c r="F41" s="162"/>
      <c r="G41" s="43"/>
      <c r="H41" s="43"/>
      <c r="I41" s="162">
        <f>1!T44</f>
        <v>0.9835271</v>
      </c>
      <c r="J41" s="43"/>
      <c r="K41" s="162">
        <f>3!K43</f>
        <v>0.8334975423728813</v>
      </c>
      <c r="L41" s="43"/>
      <c r="M41" s="43"/>
      <c r="N41" s="165" t="s">
        <v>634</v>
      </c>
      <c r="O41" s="43" t="s">
        <v>384</v>
      </c>
      <c r="P41" s="162"/>
      <c r="Q41" s="162"/>
      <c r="R41" s="162"/>
      <c r="S41" s="319"/>
      <c r="T41" s="8"/>
      <c r="U41" s="8"/>
      <c r="V41" s="7"/>
      <c r="W41" s="7"/>
      <c r="X41" s="7"/>
      <c r="Y41" s="7"/>
      <c r="Z41" s="7"/>
      <c r="AA41" s="7"/>
      <c r="AB41" s="7"/>
      <c r="AC41" s="7"/>
      <c r="AD41" s="7"/>
      <c r="AE41" s="7"/>
    </row>
    <row r="42" spans="1:31" s="10" customFormat="1" ht="60">
      <c r="A42" s="293" t="str">
        <f>1!A45</f>
        <v>1.1.13</v>
      </c>
      <c r="B42" s="153" t="str">
        <f>1!B45</f>
        <v>Реконструкция ВЛ-0,4 кВ в СИП от ТП-176 по ул Мира, п.Иноземцево, L=0,8 км</v>
      </c>
      <c r="C42" s="100" t="str">
        <f>1!C45</f>
        <v>G_Gelezno_026</v>
      </c>
      <c r="D42" s="162">
        <f t="shared" si="0"/>
        <v>0.98948848</v>
      </c>
      <c r="E42" s="43" t="s">
        <v>428</v>
      </c>
      <c r="F42" s="162"/>
      <c r="G42" s="43"/>
      <c r="H42" s="43"/>
      <c r="I42" s="162">
        <f>1!T45</f>
        <v>0.98948848</v>
      </c>
      <c r="J42" s="43"/>
      <c r="K42" s="162">
        <f>3!K44</f>
        <v>0.8385495593220338</v>
      </c>
      <c r="L42" s="43"/>
      <c r="M42" s="43"/>
      <c r="N42" s="165" t="s">
        <v>634</v>
      </c>
      <c r="O42" s="43" t="s">
        <v>384</v>
      </c>
      <c r="P42" s="162"/>
      <c r="Q42" s="162"/>
      <c r="R42" s="162"/>
      <c r="S42" s="319"/>
      <c r="T42" s="8"/>
      <c r="U42" s="8"/>
      <c r="V42" s="7"/>
      <c r="W42" s="7"/>
      <c r="X42" s="7"/>
      <c r="Y42" s="7"/>
      <c r="Z42" s="7"/>
      <c r="AA42" s="7"/>
      <c r="AB42" s="7"/>
      <c r="AC42" s="7"/>
      <c r="AD42" s="7"/>
      <c r="AE42" s="7"/>
    </row>
    <row r="43" spans="1:31" s="10" customFormat="1" ht="60">
      <c r="A43" s="293" t="str">
        <f>1!A46</f>
        <v>1.1.14</v>
      </c>
      <c r="B43" s="153" t="str">
        <f>1!B46</f>
        <v>Реконструкция ВЛ-0,4 кВ в СИП по ул.Шоссейная, п.Иноземцево, L=0,5 км</v>
      </c>
      <c r="C43" s="100" t="str">
        <f>1!C46</f>
        <v>G_Gelezno_027</v>
      </c>
      <c r="D43" s="162">
        <f t="shared" si="0"/>
        <v>0.71202144</v>
      </c>
      <c r="E43" s="43" t="s">
        <v>428</v>
      </c>
      <c r="F43" s="162"/>
      <c r="G43" s="43"/>
      <c r="H43" s="43"/>
      <c r="I43" s="162">
        <f>1!T46</f>
        <v>0.71202144</v>
      </c>
      <c r="J43" s="43"/>
      <c r="K43" s="162">
        <f>3!K45</f>
        <v>0.603408</v>
      </c>
      <c r="L43" s="43"/>
      <c r="M43" s="43"/>
      <c r="N43" s="165" t="s">
        <v>634</v>
      </c>
      <c r="O43" s="43" t="s">
        <v>384</v>
      </c>
      <c r="P43" s="162"/>
      <c r="Q43" s="162"/>
      <c r="R43" s="162"/>
      <c r="S43" s="319"/>
      <c r="T43" s="8"/>
      <c r="U43" s="8"/>
      <c r="V43" s="7"/>
      <c r="W43" s="7"/>
      <c r="X43" s="7"/>
      <c r="Y43" s="7"/>
      <c r="Z43" s="7"/>
      <c r="AA43" s="7"/>
      <c r="AB43" s="7"/>
      <c r="AC43" s="7"/>
      <c r="AD43" s="7"/>
      <c r="AE43" s="7"/>
    </row>
    <row r="44" spans="1:31" s="10" customFormat="1" ht="60">
      <c r="A44" s="293" t="str">
        <f>1!A47</f>
        <v>1.1.15</v>
      </c>
      <c r="B44" s="153" t="str">
        <f>1!B47</f>
        <v>Реконструкция ВЛ-0,4 кВ в СИП от ТП-186 по ул Бештаугорская (верх), г.Железноводск, L=0,73км</v>
      </c>
      <c r="C44" s="100" t="str">
        <f>1!C47</f>
        <v>G_Gelezno_028</v>
      </c>
      <c r="D44" s="162">
        <f t="shared" si="0"/>
        <v>0.79461296</v>
      </c>
      <c r="E44" s="43" t="s">
        <v>428</v>
      </c>
      <c r="F44" s="162"/>
      <c r="G44" s="43"/>
      <c r="H44" s="43"/>
      <c r="I44" s="162">
        <f>1!T47</f>
        <v>0.79461296</v>
      </c>
      <c r="J44" s="43"/>
      <c r="K44" s="162">
        <f>3!K46</f>
        <v>0.6734008135593221</v>
      </c>
      <c r="L44" s="43"/>
      <c r="M44" s="43"/>
      <c r="N44" s="165" t="s">
        <v>634</v>
      </c>
      <c r="O44" s="43" t="s">
        <v>384</v>
      </c>
      <c r="P44" s="162"/>
      <c r="Q44" s="162"/>
      <c r="R44" s="162"/>
      <c r="S44" s="319"/>
      <c r="T44" s="8"/>
      <c r="U44" s="8"/>
      <c r="V44" s="7"/>
      <c r="W44" s="7"/>
      <c r="X44" s="7"/>
      <c r="Y44" s="7"/>
      <c r="Z44" s="7"/>
      <c r="AA44" s="7"/>
      <c r="AB44" s="7"/>
      <c r="AC44" s="7"/>
      <c r="AD44" s="7"/>
      <c r="AE44" s="7"/>
    </row>
    <row r="45" spans="1:31" s="10" customFormat="1" ht="60">
      <c r="A45" s="293" t="str">
        <f>1!A48</f>
        <v>1.1.16</v>
      </c>
      <c r="B45" s="153" t="str">
        <f>1!B48</f>
        <v>Реконструкция ВЛ-0,4 кВ в СИП от ТП-186 по ул Бештаугорская (низ), г.Железноводск, L=0,77 км</v>
      </c>
      <c r="C45" s="100" t="str">
        <f>1!C48</f>
        <v>G_Gelezno_029</v>
      </c>
      <c r="D45" s="162">
        <f t="shared" si="0"/>
        <v>0.76673056</v>
      </c>
      <c r="E45" s="43" t="s">
        <v>428</v>
      </c>
      <c r="F45" s="162"/>
      <c r="G45" s="43"/>
      <c r="H45" s="43"/>
      <c r="I45" s="162">
        <f>1!T48</f>
        <v>0.76673056</v>
      </c>
      <c r="J45" s="43"/>
      <c r="K45" s="162">
        <f>3!K47</f>
        <v>0.649771661016949</v>
      </c>
      <c r="L45" s="43"/>
      <c r="M45" s="43"/>
      <c r="N45" s="165" t="s">
        <v>634</v>
      </c>
      <c r="O45" s="43" t="s">
        <v>384</v>
      </c>
      <c r="P45" s="162"/>
      <c r="Q45" s="162"/>
      <c r="R45" s="162"/>
      <c r="S45" s="319"/>
      <c r="T45" s="8"/>
      <c r="U45" s="8"/>
      <c r="V45" s="7"/>
      <c r="W45" s="7"/>
      <c r="X45" s="7"/>
      <c r="Y45" s="7"/>
      <c r="Z45" s="7"/>
      <c r="AA45" s="7"/>
      <c r="AB45" s="7"/>
      <c r="AC45" s="7"/>
      <c r="AD45" s="7"/>
      <c r="AE45" s="7"/>
    </row>
    <row r="46" spans="1:31" s="10" customFormat="1" ht="60">
      <c r="A46" s="293" t="str">
        <f>1!A49</f>
        <v>1.1.17</v>
      </c>
      <c r="B46" s="153" t="str">
        <f>1!B49</f>
        <v>Реконструкция ВЛ-0,4 кВ в СИП от ТП-193 по ул Колхозная, п.Иноземцево, L=0,8 км</v>
      </c>
      <c r="C46" s="100" t="str">
        <f>1!C49</f>
        <v>G_Gelezno_030</v>
      </c>
      <c r="D46" s="162">
        <f t="shared" si="0"/>
        <v>0.77986919</v>
      </c>
      <c r="E46" s="43" t="s">
        <v>428</v>
      </c>
      <c r="F46" s="162"/>
      <c r="G46" s="43"/>
      <c r="H46" s="43"/>
      <c r="I46" s="162">
        <f>1!T49</f>
        <v>0.77986919</v>
      </c>
      <c r="J46" s="43"/>
      <c r="K46" s="162">
        <f>3!K48</f>
        <v>0.660906093220339</v>
      </c>
      <c r="L46" s="43"/>
      <c r="M46" s="43"/>
      <c r="N46" s="165" t="s">
        <v>634</v>
      </c>
      <c r="O46" s="43" t="s">
        <v>384</v>
      </c>
      <c r="P46" s="162"/>
      <c r="Q46" s="162"/>
      <c r="R46" s="162"/>
      <c r="S46" s="319"/>
      <c r="T46" s="8"/>
      <c r="U46" s="8"/>
      <c r="V46" s="7"/>
      <c r="W46" s="7"/>
      <c r="X46" s="7"/>
      <c r="Y46" s="7"/>
      <c r="Z46" s="7"/>
      <c r="AA46" s="7"/>
      <c r="AB46" s="7"/>
      <c r="AC46" s="7"/>
      <c r="AD46" s="7"/>
      <c r="AE46" s="7"/>
    </row>
    <row r="47" spans="1:31" s="10" customFormat="1" ht="60">
      <c r="A47" s="293" t="str">
        <f>1!A50</f>
        <v>1.1.18</v>
      </c>
      <c r="B47" s="153" t="str">
        <f>1!B50</f>
        <v>Реконструкция ВЛ-0,4 кВ в СИП от ТП-184 по ул Колхозная-Гагарина, п.Иноземцево, L=0,4 км</v>
      </c>
      <c r="C47" s="100" t="str">
        <f>1!C50</f>
        <v>G_Gelezno_031</v>
      </c>
      <c r="D47" s="162">
        <f t="shared" si="0"/>
        <v>0.38764307</v>
      </c>
      <c r="E47" s="43" t="s">
        <v>428</v>
      </c>
      <c r="F47" s="162"/>
      <c r="G47" s="43"/>
      <c r="H47" s="43"/>
      <c r="I47" s="162">
        <f>1!T50</f>
        <v>0.38764307</v>
      </c>
      <c r="J47" s="43"/>
      <c r="K47" s="162">
        <f>3!K49</f>
        <v>0.32851107627118636</v>
      </c>
      <c r="L47" s="43"/>
      <c r="M47" s="43"/>
      <c r="N47" s="165" t="s">
        <v>634</v>
      </c>
      <c r="O47" s="43" t="s">
        <v>384</v>
      </c>
      <c r="P47" s="162"/>
      <c r="Q47" s="162"/>
      <c r="R47" s="162"/>
      <c r="S47" s="319"/>
      <c r="T47" s="8"/>
      <c r="U47" s="8"/>
      <c r="V47" s="7"/>
      <c r="W47" s="7"/>
      <c r="X47" s="7"/>
      <c r="Y47" s="7"/>
      <c r="Z47" s="7"/>
      <c r="AA47" s="7"/>
      <c r="AB47" s="7"/>
      <c r="AC47" s="7"/>
      <c r="AD47" s="7"/>
      <c r="AE47" s="7"/>
    </row>
    <row r="48" spans="1:31" s="10" customFormat="1" ht="60">
      <c r="A48" s="293" t="str">
        <f>1!A51</f>
        <v>1.1.19</v>
      </c>
      <c r="B48" s="153" t="str">
        <f>1!B51</f>
        <v>Реконструкция ВЛ-0,4 кВ в СИП по ул Колхозная (низ), п.Иноземцево, L=1,07 км</v>
      </c>
      <c r="C48" s="100" t="str">
        <f>1!C51</f>
        <v>G_Gelezno_032</v>
      </c>
      <c r="D48" s="162">
        <f t="shared" si="0"/>
        <v>0.94576759</v>
      </c>
      <c r="E48" s="43" t="s">
        <v>428</v>
      </c>
      <c r="F48" s="162"/>
      <c r="G48" s="43"/>
      <c r="H48" s="43"/>
      <c r="I48" s="162">
        <f>1!T51</f>
        <v>0.94576759</v>
      </c>
      <c r="J48" s="43"/>
      <c r="K48" s="162">
        <f>3!K50</f>
        <v>0.8014979576271186</v>
      </c>
      <c r="L48" s="43"/>
      <c r="M48" s="43"/>
      <c r="N48" s="165" t="s">
        <v>634</v>
      </c>
      <c r="O48" s="43" t="s">
        <v>384</v>
      </c>
      <c r="P48" s="162"/>
      <c r="Q48" s="162"/>
      <c r="R48" s="162"/>
      <c r="S48" s="319"/>
      <c r="T48" s="8"/>
      <c r="U48" s="8"/>
      <c r="V48" s="7"/>
      <c r="W48" s="7"/>
      <c r="X48" s="7"/>
      <c r="Y48" s="7"/>
      <c r="Z48" s="7"/>
      <c r="AA48" s="7"/>
      <c r="AB48" s="7"/>
      <c r="AC48" s="7"/>
      <c r="AD48" s="7"/>
      <c r="AE48" s="7"/>
    </row>
    <row r="49" spans="1:31" s="10" customFormat="1" ht="60">
      <c r="A49" s="293" t="str">
        <f>1!A52</f>
        <v>1.1.20</v>
      </c>
      <c r="B49" s="153" t="str">
        <f>1!B52</f>
        <v>Реконструкция ВЛ-0,4 кВ в СИП по ул Колхозная (Ф-"Детский сад"), п.Иноземцево, L=0,2 км</v>
      </c>
      <c r="C49" s="100" t="str">
        <f>1!C52</f>
        <v>G_Gelezno_033</v>
      </c>
      <c r="D49" s="162">
        <f t="shared" si="0"/>
        <v>0.17897202</v>
      </c>
      <c r="E49" s="43" t="s">
        <v>428</v>
      </c>
      <c r="F49" s="162"/>
      <c r="G49" s="43"/>
      <c r="H49" s="43"/>
      <c r="I49" s="162">
        <f>1!T52</f>
        <v>0.17897202</v>
      </c>
      <c r="J49" s="43"/>
      <c r="K49" s="162">
        <f>3!K51</f>
        <v>0.15167120338983053</v>
      </c>
      <c r="L49" s="43"/>
      <c r="M49" s="43"/>
      <c r="N49" s="165" t="s">
        <v>634</v>
      </c>
      <c r="O49" s="43" t="s">
        <v>384</v>
      </c>
      <c r="P49" s="162"/>
      <c r="Q49" s="162"/>
      <c r="R49" s="162"/>
      <c r="S49" s="319"/>
      <c r="T49" s="8"/>
      <c r="U49" s="8"/>
      <c r="V49" s="7"/>
      <c r="W49" s="7"/>
      <c r="X49" s="7"/>
      <c r="Y49" s="7"/>
      <c r="Z49" s="7"/>
      <c r="AA49" s="7"/>
      <c r="AB49" s="7"/>
      <c r="AC49" s="7"/>
      <c r="AD49" s="7"/>
      <c r="AE49" s="7"/>
    </row>
    <row r="50" spans="1:31" s="10" customFormat="1" ht="60">
      <c r="A50" s="293" t="str">
        <f>1!A53</f>
        <v>1.1.21</v>
      </c>
      <c r="B50" s="153" t="str">
        <f>1!B53</f>
        <v>Реконструкция ВЛ-0,4 кВ в СИП по ул Первомайская (Гагарина+Старошоссейная), п.Иноземцево, L=1,87 км</v>
      </c>
      <c r="C50" s="100" t="str">
        <f>1!C53</f>
        <v>G_Gelezno_034</v>
      </c>
      <c r="D50" s="162">
        <f t="shared" si="0"/>
        <v>1.99034453</v>
      </c>
      <c r="E50" s="43" t="s">
        <v>428</v>
      </c>
      <c r="F50" s="162"/>
      <c r="G50" s="43"/>
      <c r="H50" s="43"/>
      <c r="I50" s="162">
        <f>1!T53</f>
        <v>1.99034453</v>
      </c>
      <c r="J50" s="43"/>
      <c r="K50" s="162">
        <f>3!K52</f>
        <v>1.6867326525423727</v>
      </c>
      <c r="L50" s="43"/>
      <c r="M50" s="43"/>
      <c r="N50" s="165" t="s">
        <v>634</v>
      </c>
      <c r="O50" s="43" t="s">
        <v>384</v>
      </c>
      <c r="P50" s="162"/>
      <c r="Q50" s="162"/>
      <c r="R50" s="162"/>
      <c r="S50" s="319"/>
      <c r="T50" s="8"/>
      <c r="U50" s="8"/>
      <c r="V50" s="7"/>
      <c r="W50" s="7"/>
      <c r="X50" s="7"/>
      <c r="Y50" s="7"/>
      <c r="Z50" s="7"/>
      <c r="AA50" s="7"/>
      <c r="AB50" s="7"/>
      <c r="AC50" s="7"/>
      <c r="AD50" s="7"/>
      <c r="AE50" s="7"/>
    </row>
    <row r="51" spans="1:31" s="10" customFormat="1" ht="60">
      <c r="A51" s="293" t="str">
        <f>1!A54</f>
        <v>1.1.22</v>
      </c>
      <c r="B51" s="153" t="str">
        <f>1!B54</f>
        <v>Реконструкция ВЛ-0,4 кВ в СИП по ул Колхозная до ДК "Машук", п.Иноземцево, L=0,4 км</v>
      </c>
      <c r="C51" s="100" t="str">
        <f>1!C54</f>
        <v>G_Gelezno_035</v>
      </c>
      <c r="D51" s="162">
        <f t="shared" si="0"/>
        <v>0.59095874</v>
      </c>
      <c r="E51" s="43" t="s">
        <v>428</v>
      </c>
      <c r="F51" s="162"/>
      <c r="G51" s="43"/>
      <c r="H51" s="43"/>
      <c r="I51" s="162">
        <f>1!T54</f>
        <v>0.59095874</v>
      </c>
      <c r="J51" s="43"/>
      <c r="K51" s="162">
        <f>3!K53</f>
        <v>0.5008124915254238</v>
      </c>
      <c r="L51" s="43"/>
      <c r="M51" s="43"/>
      <c r="N51" s="165" t="s">
        <v>634</v>
      </c>
      <c r="O51" s="43" t="s">
        <v>384</v>
      </c>
      <c r="P51" s="162"/>
      <c r="Q51" s="162"/>
      <c r="R51" s="162"/>
      <c r="S51" s="319"/>
      <c r="T51" s="8"/>
      <c r="U51" s="8"/>
      <c r="V51" s="7"/>
      <c r="W51" s="7"/>
      <c r="X51" s="7"/>
      <c r="Y51" s="7"/>
      <c r="Z51" s="7"/>
      <c r="AA51" s="7"/>
      <c r="AB51" s="7"/>
      <c r="AC51" s="7"/>
      <c r="AD51" s="7"/>
      <c r="AE51" s="7"/>
    </row>
    <row r="52" spans="1:31" s="175" customFormat="1" ht="60">
      <c r="A52" s="293" t="str">
        <f>1!A55</f>
        <v>1.1.23</v>
      </c>
      <c r="B52" s="153" t="str">
        <f>1!B55</f>
        <v>Реконструкция ВЛ-0,4 кВ в СИП по ул.Дачная, п.Иноземцево, L=0,3 км</v>
      </c>
      <c r="C52" s="100" t="str">
        <f>1!C55</f>
        <v>G_Gelezno_036</v>
      </c>
      <c r="D52" s="162">
        <f t="shared" si="0"/>
        <v>0.25583007</v>
      </c>
      <c r="E52" s="43" t="s">
        <v>428</v>
      </c>
      <c r="F52" s="162"/>
      <c r="G52" s="43"/>
      <c r="H52" s="43"/>
      <c r="I52" s="162">
        <f>1!T55</f>
        <v>0.25583007</v>
      </c>
      <c r="J52" s="43"/>
      <c r="K52" s="162">
        <f>3!K54</f>
        <v>0.21680514406779663</v>
      </c>
      <c r="L52" s="43"/>
      <c r="M52" s="43"/>
      <c r="N52" s="165" t="s">
        <v>634</v>
      </c>
      <c r="O52" s="43" t="s">
        <v>384</v>
      </c>
      <c r="P52" s="162"/>
      <c r="Q52" s="162"/>
      <c r="R52" s="162"/>
      <c r="S52" s="319"/>
      <c r="T52" s="11"/>
      <c r="U52" s="11"/>
      <c r="V52" s="17"/>
      <c r="W52" s="17"/>
      <c r="X52" s="17"/>
      <c r="Y52" s="17"/>
      <c r="Z52" s="17"/>
      <c r="AA52" s="17"/>
      <c r="AB52" s="17"/>
      <c r="AC52" s="17"/>
      <c r="AD52" s="17"/>
      <c r="AE52" s="17"/>
    </row>
    <row r="53" spans="1:31" s="175" customFormat="1" ht="60">
      <c r="A53" s="293" t="str">
        <f>1!A56</f>
        <v>1.1.24</v>
      </c>
      <c r="B53" s="153" t="str">
        <f>1!B56</f>
        <v>Реконструкция ВЛ-0,4 кВ в СИП по ул.Садовая, п.Иноземцево, L=0,3 км</v>
      </c>
      <c r="C53" s="100" t="str">
        <f>1!C56</f>
        <v>G_Gelezno_037</v>
      </c>
      <c r="D53" s="162">
        <f t="shared" si="0"/>
        <v>0.37260348</v>
      </c>
      <c r="E53" s="43" t="s">
        <v>428</v>
      </c>
      <c r="F53" s="162"/>
      <c r="G53" s="43"/>
      <c r="H53" s="43"/>
      <c r="I53" s="162">
        <f>1!T56</f>
        <v>0.37260348</v>
      </c>
      <c r="J53" s="43"/>
      <c r="K53" s="162">
        <f>3!K55</f>
        <v>0.31576566101694914</v>
      </c>
      <c r="L53" s="43"/>
      <c r="M53" s="43"/>
      <c r="N53" s="165" t="s">
        <v>634</v>
      </c>
      <c r="O53" s="43" t="s">
        <v>384</v>
      </c>
      <c r="P53" s="162"/>
      <c r="Q53" s="162"/>
      <c r="R53" s="162"/>
      <c r="S53" s="319"/>
      <c r="T53" s="11"/>
      <c r="U53" s="11"/>
      <c r="V53" s="17"/>
      <c r="W53" s="17"/>
      <c r="X53" s="17"/>
      <c r="Y53" s="17"/>
      <c r="Z53" s="17"/>
      <c r="AA53" s="17"/>
      <c r="AB53" s="17"/>
      <c r="AC53" s="17"/>
      <c r="AD53" s="17"/>
      <c r="AE53" s="17"/>
    </row>
    <row r="54" spans="1:31" s="10" customFormat="1" ht="60">
      <c r="A54" s="293" t="str">
        <f>1!A57</f>
        <v>1.1.25</v>
      </c>
      <c r="B54" s="453" t="str">
        <f>1!B57</f>
        <v>Реконструкция сетевого комплекса ВЛ</v>
      </c>
      <c r="C54" s="454" t="str">
        <f>1!C57</f>
        <v>G_Gelezno_038</v>
      </c>
      <c r="D54" s="162"/>
      <c r="E54" s="43" t="s">
        <v>428</v>
      </c>
      <c r="F54" s="162"/>
      <c r="G54" s="43"/>
      <c r="H54" s="43"/>
      <c r="I54" s="162"/>
      <c r="J54" s="43"/>
      <c r="K54" s="162"/>
      <c r="L54" s="43"/>
      <c r="M54" s="43"/>
      <c r="N54" s="165" t="s">
        <v>634</v>
      </c>
      <c r="O54" s="43" t="s">
        <v>384</v>
      </c>
      <c r="P54" s="162"/>
      <c r="Q54" s="162"/>
      <c r="R54" s="162"/>
      <c r="S54" s="319"/>
      <c r="T54" s="8"/>
      <c r="U54" s="8"/>
      <c r="V54" s="7"/>
      <c r="W54" s="7"/>
      <c r="X54" s="7"/>
      <c r="Y54" s="7"/>
      <c r="Z54" s="7"/>
      <c r="AA54" s="7"/>
      <c r="AB54" s="7"/>
      <c r="AC54" s="7"/>
      <c r="AD54" s="7"/>
      <c r="AE54" s="7"/>
    </row>
    <row r="55" spans="1:31" s="10" customFormat="1" ht="9" customHeight="1">
      <c r="A55" s="293"/>
      <c r="B55" s="153"/>
      <c r="C55" s="100"/>
      <c r="D55" s="162"/>
      <c r="E55" s="43"/>
      <c r="F55" s="162"/>
      <c r="G55" s="43"/>
      <c r="H55" s="43"/>
      <c r="I55" s="162"/>
      <c r="J55" s="43"/>
      <c r="K55" s="162"/>
      <c r="L55" s="43"/>
      <c r="M55" s="43"/>
      <c r="N55" s="165"/>
      <c r="O55" s="43"/>
      <c r="P55" s="162"/>
      <c r="Q55" s="162"/>
      <c r="R55" s="162"/>
      <c r="S55" s="319"/>
      <c r="T55" s="8"/>
      <c r="U55" s="8"/>
      <c r="V55" s="7"/>
      <c r="W55" s="7"/>
      <c r="X55" s="7"/>
      <c r="Y55" s="7"/>
      <c r="Z55" s="7"/>
      <c r="AA55" s="7"/>
      <c r="AB55" s="7"/>
      <c r="AC55" s="7"/>
      <c r="AD55" s="7"/>
      <c r="AE55" s="7"/>
    </row>
    <row r="56" spans="1:31" s="157" customFormat="1" ht="15" customHeight="1">
      <c r="A56" s="294" t="str">
        <f>1!A59</f>
        <v>1.2</v>
      </c>
      <c r="B56" s="155" t="str">
        <f>1!B59</f>
        <v>Реконструкция трансформаторных и иных подстанций, всего, в том числе:</v>
      </c>
      <c r="C56" s="154" t="str">
        <f>1!C59</f>
        <v>Г</v>
      </c>
      <c r="D56" s="163">
        <f>SUM(D57:D59)</f>
        <v>1.43790394</v>
      </c>
      <c r="E56" s="156"/>
      <c r="F56" s="163">
        <f>SUM(F57:F59)</f>
        <v>0</v>
      </c>
      <c r="G56" s="156"/>
      <c r="H56" s="156"/>
      <c r="I56" s="163">
        <f>SUM(I57:I59)</f>
        <v>1.43790394</v>
      </c>
      <c r="J56" s="156"/>
      <c r="K56" s="163">
        <f>SUM(K57:K59)</f>
        <v>1.218562661016949</v>
      </c>
      <c r="L56" s="156"/>
      <c r="M56" s="156"/>
      <c r="N56" s="164"/>
      <c r="O56" s="43" t="s">
        <v>384</v>
      </c>
      <c r="P56" s="163">
        <f>SUM(P57:P59)</f>
        <v>0</v>
      </c>
      <c r="Q56" s="163">
        <f>SUM(Q57:Q59)</f>
        <v>0</v>
      </c>
      <c r="R56" s="163">
        <f>SUM(R57:R59)</f>
        <v>0</v>
      </c>
      <c r="S56" s="318">
        <f>SUM(S57:S59)</f>
        <v>0</v>
      </c>
      <c r="T56" s="159"/>
      <c r="U56" s="159"/>
      <c r="V56" s="158"/>
      <c r="W56" s="158"/>
      <c r="X56" s="158"/>
      <c r="Y56" s="158"/>
      <c r="Z56" s="158"/>
      <c r="AA56" s="158"/>
      <c r="AB56" s="158"/>
      <c r="AC56" s="158"/>
      <c r="AD56" s="158"/>
      <c r="AE56" s="158"/>
    </row>
    <row r="57" spans="1:31" s="10" customFormat="1" ht="15" customHeight="1">
      <c r="A57" s="293" t="str">
        <f>1!A60</f>
        <v>1.2.1</v>
      </c>
      <c r="B57" s="153" t="str">
        <f>1!B60</f>
        <v>Реконструкция РП-3  ( замена ячеек )</v>
      </c>
      <c r="C57" s="100" t="str">
        <f>1!C60</f>
        <v>G_Gelezno_039</v>
      </c>
      <c r="D57" s="162">
        <f>I57</f>
        <v>1.43790394</v>
      </c>
      <c r="E57" s="43" t="s">
        <v>428</v>
      </c>
      <c r="F57" s="162"/>
      <c r="G57" s="43"/>
      <c r="H57" s="43"/>
      <c r="I57" s="162">
        <f>1!T60</f>
        <v>1.43790394</v>
      </c>
      <c r="J57" s="43"/>
      <c r="K57" s="162">
        <f>3!K59</f>
        <v>1.218562661016949</v>
      </c>
      <c r="L57" s="43"/>
      <c r="M57" s="43"/>
      <c r="N57" s="165" t="s">
        <v>258</v>
      </c>
      <c r="O57" s="43" t="s">
        <v>384</v>
      </c>
      <c r="P57" s="162"/>
      <c r="Q57" s="162"/>
      <c r="R57" s="162"/>
      <c r="S57" s="319"/>
      <c r="T57" s="8"/>
      <c r="U57" s="8"/>
      <c r="V57" s="7"/>
      <c r="W57" s="7"/>
      <c r="X57" s="7"/>
      <c r="Y57" s="7"/>
      <c r="Z57" s="7"/>
      <c r="AA57" s="7"/>
      <c r="AB57" s="7"/>
      <c r="AC57" s="7"/>
      <c r="AD57" s="7"/>
      <c r="AE57" s="7"/>
    </row>
    <row r="58" spans="1:31" s="10" customFormat="1" ht="15" customHeight="1">
      <c r="A58" s="293" t="str">
        <f>1!A61</f>
        <v>1.2.2</v>
      </c>
      <c r="B58" s="453" t="str">
        <f>1!B61</f>
        <v>Реконструкция сетевого комплекса ТП и КЛ</v>
      </c>
      <c r="C58" s="454" t="str">
        <f>1!C61</f>
        <v>G_Gelezno_040</v>
      </c>
      <c r="D58" s="162"/>
      <c r="E58" s="43" t="s">
        <v>428</v>
      </c>
      <c r="F58" s="162"/>
      <c r="G58" s="43"/>
      <c r="H58" s="43"/>
      <c r="I58" s="162"/>
      <c r="J58" s="43"/>
      <c r="K58" s="162"/>
      <c r="L58" s="43"/>
      <c r="M58" s="43"/>
      <c r="N58" s="165" t="s">
        <v>258</v>
      </c>
      <c r="O58" s="43" t="s">
        <v>384</v>
      </c>
      <c r="P58" s="162"/>
      <c r="Q58" s="162"/>
      <c r="R58" s="162"/>
      <c r="S58" s="319"/>
      <c r="T58" s="8"/>
      <c r="U58" s="8"/>
      <c r="V58" s="7"/>
      <c r="W58" s="7"/>
      <c r="X58" s="7"/>
      <c r="Y58" s="7"/>
      <c r="Z58" s="7"/>
      <c r="AA58" s="7"/>
      <c r="AB58" s="7"/>
      <c r="AC58" s="7"/>
      <c r="AD58" s="7"/>
      <c r="AE58" s="7"/>
    </row>
    <row r="59" spans="1:31" s="10" customFormat="1" ht="8.25" customHeight="1">
      <c r="A59" s="293"/>
      <c r="B59" s="153"/>
      <c r="C59" s="100"/>
      <c r="D59" s="162"/>
      <c r="E59" s="43"/>
      <c r="F59" s="162"/>
      <c r="G59" s="43"/>
      <c r="H59" s="43"/>
      <c r="I59" s="162"/>
      <c r="J59" s="43"/>
      <c r="K59" s="162"/>
      <c r="L59" s="43"/>
      <c r="M59" s="43"/>
      <c r="N59" s="165"/>
      <c r="O59" s="43"/>
      <c r="P59" s="162"/>
      <c r="Q59" s="162"/>
      <c r="R59" s="162"/>
      <c r="S59" s="319"/>
      <c r="T59" s="8"/>
      <c r="U59" s="8"/>
      <c r="V59" s="7"/>
      <c r="W59" s="7"/>
      <c r="X59" s="7"/>
      <c r="Y59" s="7"/>
      <c r="Z59" s="7"/>
      <c r="AA59" s="7"/>
      <c r="AB59" s="7"/>
      <c r="AC59" s="7"/>
      <c r="AD59" s="7"/>
      <c r="AE59" s="7"/>
    </row>
    <row r="60" spans="1:31" s="157" customFormat="1" ht="15" customHeight="1">
      <c r="A60" s="294" t="str">
        <f>1!A63</f>
        <v>1.3</v>
      </c>
      <c r="B60" s="155" t="str">
        <f>1!B63</f>
        <v>Прочие инвестиционные проекты, всего, в том числе:</v>
      </c>
      <c r="C60" s="154" t="str">
        <f>1!C63</f>
        <v>Г</v>
      </c>
      <c r="D60" s="163">
        <f>SUM(D61:D64)</f>
        <v>11.97346</v>
      </c>
      <c r="E60" s="43"/>
      <c r="F60" s="163">
        <f>SUM(F61:F64)</f>
        <v>0</v>
      </c>
      <c r="G60" s="156"/>
      <c r="H60" s="156"/>
      <c r="I60" s="163">
        <f>SUM(I61:I64)</f>
        <v>11.97346</v>
      </c>
      <c r="J60" s="156"/>
      <c r="K60" s="163">
        <f>SUM(K61:K64)</f>
        <v>10.147</v>
      </c>
      <c r="L60" s="156"/>
      <c r="M60" s="156"/>
      <c r="N60" s="164"/>
      <c r="O60" s="43" t="s">
        <v>384</v>
      </c>
      <c r="P60" s="163">
        <f>SUM(P61:P64)</f>
        <v>0</v>
      </c>
      <c r="Q60" s="163">
        <f>SUM(Q61:Q64)</f>
        <v>0</v>
      </c>
      <c r="R60" s="163">
        <f>SUM(R61:R64)</f>
        <v>0</v>
      </c>
      <c r="S60" s="318">
        <f>SUM(S61:S64)</f>
        <v>0</v>
      </c>
      <c r="T60" s="159"/>
      <c r="U60" s="159"/>
      <c r="V60" s="158"/>
      <c r="W60" s="158"/>
      <c r="X60" s="158"/>
      <c r="Y60" s="158"/>
      <c r="Z60" s="158"/>
      <c r="AA60" s="158"/>
      <c r="AB60" s="158"/>
      <c r="AC60" s="158"/>
      <c r="AD60" s="158"/>
      <c r="AE60" s="158"/>
    </row>
    <row r="61" spans="1:31" s="10" customFormat="1" ht="15" customHeight="1">
      <c r="A61" s="293" t="str">
        <f>1!A64</f>
        <v>1.3.1</v>
      </c>
      <c r="B61" s="453" t="str">
        <f>1!B64</f>
        <v>Модернизация системы АИИСКУЭ</v>
      </c>
      <c r="C61" s="454" t="str">
        <f>1!C64</f>
        <v>G_Gelezno_041</v>
      </c>
      <c r="D61" s="162">
        <f>I61</f>
        <v>5.48346</v>
      </c>
      <c r="E61" s="43" t="s">
        <v>428</v>
      </c>
      <c r="F61" s="162"/>
      <c r="G61" s="43"/>
      <c r="H61" s="43"/>
      <c r="I61" s="162">
        <f>1!T64</f>
        <v>5.48346</v>
      </c>
      <c r="J61" s="43"/>
      <c r="K61" s="162">
        <f>3!K63</f>
        <v>4.647</v>
      </c>
      <c r="L61" s="43"/>
      <c r="M61" s="43"/>
      <c r="N61" s="165"/>
      <c r="O61" s="43"/>
      <c r="P61" s="162"/>
      <c r="Q61" s="162"/>
      <c r="R61" s="162"/>
      <c r="S61" s="319"/>
      <c r="T61" s="8"/>
      <c r="U61" s="8"/>
      <c r="V61" s="7"/>
      <c r="W61" s="7"/>
      <c r="X61" s="7"/>
      <c r="Y61" s="7"/>
      <c r="Z61" s="7"/>
      <c r="AA61" s="7"/>
      <c r="AB61" s="7"/>
      <c r="AC61" s="7"/>
      <c r="AD61" s="7"/>
      <c r="AE61" s="7"/>
    </row>
    <row r="62" spans="1:31" s="10" customFormat="1" ht="15" customHeight="1">
      <c r="A62" s="293" t="str">
        <f>1!A65</f>
        <v>1.3.2</v>
      </c>
      <c r="B62" s="453" t="str">
        <f>1!B65</f>
        <v>Строительство системы телемеханики</v>
      </c>
      <c r="C62" s="454" t="str">
        <f>1!C65</f>
        <v>G_Gelezno_042</v>
      </c>
      <c r="D62" s="162">
        <f>I62</f>
        <v>1.77</v>
      </c>
      <c r="E62" s="43" t="s">
        <v>428</v>
      </c>
      <c r="F62" s="162"/>
      <c r="G62" s="43"/>
      <c r="H62" s="43"/>
      <c r="I62" s="162">
        <f>1!T65</f>
        <v>1.77</v>
      </c>
      <c r="J62" s="43"/>
      <c r="K62" s="162">
        <f>3!K64</f>
        <v>1.4999999999999998</v>
      </c>
      <c r="L62" s="43"/>
      <c r="M62" s="43"/>
      <c r="N62" s="165"/>
      <c r="O62" s="43"/>
      <c r="P62" s="162"/>
      <c r="Q62" s="162"/>
      <c r="R62" s="162"/>
      <c r="S62" s="319"/>
      <c r="T62" s="8"/>
      <c r="U62" s="8"/>
      <c r="V62" s="7"/>
      <c r="W62" s="7"/>
      <c r="X62" s="7"/>
      <c r="Y62" s="7"/>
      <c r="Z62" s="7"/>
      <c r="AA62" s="7"/>
      <c r="AB62" s="7"/>
      <c r="AC62" s="7"/>
      <c r="AD62" s="7"/>
      <c r="AE62" s="7"/>
    </row>
    <row r="63" spans="1:31" s="10" customFormat="1" ht="15" customHeight="1">
      <c r="A63" s="293" t="str">
        <f>1!A66</f>
        <v>1.3.3</v>
      </c>
      <c r="B63" s="153" t="str">
        <f>1!B66</f>
        <v>Оборудование, не требующее монтажа</v>
      </c>
      <c r="C63" s="100" t="str">
        <f>1!C66</f>
        <v>G_Gelezno_043</v>
      </c>
      <c r="D63" s="162">
        <f>I63</f>
        <v>4.72</v>
      </c>
      <c r="E63" s="43" t="s">
        <v>428</v>
      </c>
      <c r="F63" s="162"/>
      <c r="G63" s="43"/>
      <c r="H63" s="43"/>
      <c r="I63" s="162">
        <f>1!T66</f>
        <v>4.72</v>
      </c>
      <c r="J63" s="43"/>
      <c r="K63" s="162">
        <f>3!K65</f>
        <v>4</v>
      </c>
      <c r="L63" s="43"/>
      <c r="M63" s="43"/>
      <c r="N63" s="165"/>
      <c r="O63" s="43"/>
      <c r="P63" s="162"/>
      <c r="Q63" s="162"/>
      <c r="R63" s="162"/>
      <c r="S63" s="319"/>
      <c r="T63" s="8"/>
      <c r="U63" s="8"/>
      <c r="V63" s="7"/>
      <c r="W63" s="7"/>
      <c r="X63" s="7"/>
      <c r="Y63" s="7"/>
      <c r="Z63" s="7"/>
      <c r="AA63" s="7"/>
      <c r="AB63" s="7"/>
      <c r="AC63" s="7"/>
      <c r="AD63" s="7"/>
      <c r="AE63" s="7"/>
    </row>
    <row r="64" spans="1:31" s="10" customFormat="1" ht="9" customHeight="1">
      <c r="A64" s="293"/>
      <c r="B64" s="153"/>
      <c r="C64" s="100"/>
      <c r="D64" s="162"/>
      <c r="E64" s="43"/>
      <c r="F64" s="162"/>
      <c r="G64" s="43"/>
      <c r="H64" s="43"/>
      <c r="I64" s="162"/>
      <c r="J64" s="43"/>
      <c r="K64" s="162"/>
      <c r="L64" s="43"/>
      <c r="M64" s="43"/>
      <c r="N64" s="165"/>
      <c r="O64" s="43"/>
      <c r="P64" s="162"/>
      <c r="Q64" s="162"/>
      <c r="R64" s="162"/>
      <c r="S64" s="319"/>
      <c r="T64" s="8"/>
      <c r="U64" s="8"/>
      <c r="V64" s="7"/>
      <c r="W64" s="7"/>
      <c r="X64" s="7"/>
      <c r="Y64" s="7"/>
      <c r="Z64" s="7"/>
      <c r="AA64" s="7"/>
      <c r="AB64" s="7"/>
      <c r="AC64" s="7"/>
      <c r="AD64" s="7"/>
      <c r="AE64" s="7"/>
    </row>
    <row r="65" spans="1:31" s="157" customFormat="1" ht="15" customHeight="1">
      <c r="A65" s="294" t="str">
        <f>1!A68</f>
        <v>1.4</v>
      </c>
      <c r="B65" s="155" t="str">
        <f>1!B68</f>
        <v>Прочее новое строительство объектов электросетевого хозяйства, всего, в том числе:</v>
      </c>
      <c r="C65" s="154" t="str">
        <f>1!C68</f>
        <v>Г</v>
      </c>
      <c r="D65" s="163">
        <f>SUM(D66:D73)</f>
        <v>0</v>
      </c>
      <c r="E65" s="43"/>
      <c r="F65" s="163">
        <f>SUM(F66:F73)</f>
        <v>0</v>
      </c>
      <c r="G65" s="156"/>
      <c r="H65" s="156"/>
      <c r="I65" s="163">
        <f>SUM(I66:I73)</f>
        <v>0</v>
      </c>
      <c r="J65" s="156"/>
      <c r="K65" s="163">
        <f>SUM(K66:K73)</f>
        <v>0</v>
      </c>
      <c r="L65" s="156"/>
      <c r="M65" s="156"/>
      <c r="N65" s="164"/>
      <c r="O65" s="43" t="s">
        <v>384</v>
      </c>
      <c r="P65" s="163">
        <f>SUM(P66:P73)</f>
        <v>0</v>
      </c>
      <c r="Q65" s="163">
        <f>SUM(Q66:Q73)</f>
        <v>0</v>
      </c>
      <c r="R65" s="163">
        <f>SUM(R66:R73)</f>
        <v>0</v>
      </c>
      <c r="S65" s="318">
        <f>SUM(S66:S73)</f>
        <v>0</v>
      </c>
      <c r="T65" s="159"/>
      <c r="U65" s="159"/>
      <c r="V65" s="158"/>
      <c r="W65" s="158"/>
      <c r="X65" s="158"/>
      <c r="Y65" s="158"/>
      <c r="Z65" s="158"/>
      <c r="AA65" s="158"/>
      <c r="AB65" s="158"/>
      <c r="AC65" s="158"/>
      <c r="AD65" s="158"/>
      <c r="AE65" s="158"/>
    </row>
    <row r="66" spans="1:31" s="10" customFormat="1" ht="11.25" customHeight="1" thickBot="1">
      <c r="A66" s="295"/>
      <c r="B66" s="296"/>
      <c r="C66" s="297"/>
      <c r="D66" s="320"/>
      <c r="E66" s="298"/>
      <c r="F66" s="320"/>
      <c r="G66" s="298"/>
      <c r="H66" s="298"/>
      <c r="I66" s="320"/>
      <c r="J66" s="298"/>
      <c r="K66" s="320"/>
      <c r="L66" s="298"/>
      <c r="M66" s="298"/>
      <c r="N66" s="321"/>
      <c r="O66" s="298"/>
      <c r="P66" s="320"/>
      <c r="Q66" s="320"/>
      <c r="R66" s="320"/>
      <c r="S66" s="322"/>
      <c r="T66" s="8"/>
      <c r="U66" s="8"/>
      <c r="V66" s="7"/>
      <c r="W66" s="7"/>
      <c r="X66" s="7"/>
      <c r="Y66" s="7"/>
      <c r="Z66" s="7"/>
      <c r="AA66" s="7"/>
      <c r="AB66" s="7"/>
      <c r="AC66" s="7"/>
      <c r="AD66" s="7"/>
      <c r="AE66" s="7"/>
    </row>
    <row r="67" spans="1:31" s="10" customFormat="1" ht="15.75" customHeight="1">
      <c r="A67" s="285"/>
      <c r="B67" s="286"/>
      <c r="C67" s="285"/>
      <c r="D67" s="317"/>
      <c r="E67" s="287"/>
      <c r="F67" s="317"/>
      <c r="G67" s="287"/>
      <c r="H67" s="287"/>
      <c r="I67" s="317"/>
      <c r="J67" s="287"/>
      <c r="K67" s="317"/>
      <c r="L67" s="287"/>
      <c r="M67" s="287"/>
      <c r="N67" s="369"/>
      <c r="O67" s="287"/>
      <c r="P67" s="317"/>
      <c r="Q67" s="317"/>
      <c r="R67" s="317"/>
      <c r="S67" s="317"/>
      <c r="T67" s="8"/>
      <c r="U67" s="8"/>
      <c r="V67" s="7"/>
      <c r="W67" s="7"/>
      <c r="X67" s="7"/>
      <c r="Y67" s="7"/>
      <c r="Z67" s="7"/>
      <c r="AA67" s="7"/>
      <c r="AB67" s="7"/>
      <c r="AC67" s="7"/>
      <c r="AD67" s="7"/>
      <c r="AE67" s="7"/>
    </row>
    <row r="68" spans="1:31" s="10" customFormat="1" ht="15.75" customHeight="1">
      <c r="A68" s="285"/>
      <c r="B68" s="286"/>
      <c r="C68" s="285"/>
      <c r="D68" s="317"/>
      <c r="E68" s="287"/>
      <c r="F68" s="317"/>
      <c r="G68" s="287"/>
      <c r="H68" s="287"/>
      <c r="I68" s="317"/>
      <c r="J68" s="287"/>
      <c r="K68" s="317"/>
      <c r="L68" s="287"/>
      <c r="M68" s="287"/>
      <c r="N68" s="503"/>
      <c r="O68" s="287"/>
      <c r="P68" s="317"/>
      <c r="Q68" s="317"/>
      <c r="R68" s="317"/>
      <c r="S68" s="317"/>
      <c r="T68" s="8"/>
      <c r="U68" s="8"/>
      <c r="V68" s="7"/>
      <c r="W68" s="7"/>
      <c r="X68" s="7"/>
      <c r="Y68" s="7"/>
      <c r="Z68" s="7"/>
      <c r="AA68" s="7"/>
      <c r="AB68" s="7"/>
      <c r="AC68" s="7"/>
      <c r="AD68" s="7"/>
      <c r="AE68" s="7"/>
    </row>
    <row r="69" spans="1:31" s="10" customFormat="1" ht="15.75" customHeight="1">
      <c r="A69" s="285"/>
      <c r="B69" s="286"/>
      <c r="C69" s="285"/>
      <c r="D69" s="317"/>
      <c r="E69" s="287"/>
      <c r="F69" s="317"/>
      <c r="G69" s="287"/>
      <c r="H69" s="287"/>
      <c r="I69" s="317"/>
      <c r="J69" s="287"/>
      <c r="K69" s="317"/>
      <c r="L69" s="287"/>
      <c r="M69" s="287"/>
      <c r="N69" s="503"/>
      <c r="O69" s="287"/>
      <c r="P69" s="317"/>
      <c r="Q69" s="317"/>
      <c r="R69" s="317"/>
      <c r="S69" s="317"/>
      <c r="T69" s="8"/>
      <c r="U69" s="8"/>
      <c r="V69" s="7"/>
      <c r="W69" s="7"/>
      <c r="X69" s="7"/>
      <c r="Y69" s="7"/>
      <c r="Z69" s="7"/>
      <c r="AA69" s="7"/>
      <c r="AB69" s="7"/>
      <c r="AC69" s="7"/>
      <c r="AD69" s="7"/>
      <c r="AE69" s="7"/>
    </row>
    <row r="70" spans="1:31" s="10" customFormat="1" ht="15.75" customHeight="1">
      <c r="A70" s="285"/>
      <c r="B70" s="286"/>
      <c r="C70" s="285"/>
      <c r="D70" s="317"/>
      <c r="E70" s="287"/>
      <c r="F70" s="317"/>
      <c r="G70" s="287"/>
      <c r="H70" s="287"/>
      <c r="I70" s="317"/>
      <c r="J70" s="287"/>
      <c r="K70" s="317"/>
      <c r="L70" s="287"/>
      <c r="M70" s="287"/>
      <c r="N70" s="287"/>
      <c r="O70" s="287"/>
      <c r="P70" s="317"/>
      <c r="Q70" s="317"/>
      <c r="R70" s="317"/>
      <c r="S70" s="317"/>
      <c r="T70" s="8"/>
      <c r="U70" s="8"/>
      <c r="V70" s="7"/>
      <c r="W70" s="7"/>
      <c r="X70" s="7"/>
      <c r="Y70" s="7"/>
      <c r="Z70" s="7"/>
      <c r="AA70" s="7"/>
      <c r="AB70" s="7"/>
      <c r="AC70" s="7"/>
      <c r="AD70" s="7"/>
      <c r="AE70" s="7"/>
    </row>
    <row r="71" spans="1:31" s="10" customFormat="1" ht="15.75" customHeight="1">
      <c r="A71" s="285"/>
      <c r="B71" s="286"/>
      <c r="C71" s="285"/>
      <c r="D71" s="317"/>
      <c r="E71" s="287"/>
      <c r="F71" s="317"/>
      <c r="G71" s="287"/>
      <c r="H71" s="287"/>
      <c r="I71" s="317"/>
      <c r="J71" s="287"/>
      <c r="K71" s="317"/>
      <c r="L71" s="287"/>
      <c r="M71" s="287"/>
      <c r="N71" s="287"/>
      <c r="O71" s="287"/>
      <c r="P71" s="317"/>
      <c r="Q71" s="317"/>
      <c r="R71" s="317"/>
      <c r="S71" s="317"/>
      <c r="T71" s="8"/>
      <c r="U71" s="8"/>
      <c r="V71" s="7"/>
      <c r="W71" s="7"/>
      <c r="X71" s="7"/>
      <c r="Y71" s="7"/>
      <c r="Z71" s="7"/>
      <c r="AA71" s="7"/>
      <c r="AB71" s="7"/>
      <c r="AC71" s="7"/>
      <c r="AD71" s="7"/>
      <c r="AE71" s="7"/>
    </row>
    <row r="72" spans="1:31" s="10" customFormat="1" ht="15.75" customHeight="1">
      <c r="A72" s="285"/>
      <c r="B72" s="286"/>
      <c r="C72" s="285"/>
      <c r="D72" s="317"/>
      <c r="E72" s="287"/>
      <c r="F72" s="317"/>
      <c r="G72" s="287"/>
      <c r="H72" s="287"/>
      <c r="I72" s="317"/>
      <c r="J72" s="287"/>
      <c r="K72" s="317"/>
      <c r="L72" s="287"/>
      <c r="M72" s="287"/>
      <c r="N72" s="317"/>
      <c r="O72" s="287"/>
      <c r="P72" s="317"/>
      <c r="Q72" s="317"/>
      <c r="R72" s="317"/>
      <c r="S72" s="317"/>
      <c r="T72" s="8"/>
      <c r="U72" s="8"/>
      <c r="V72" s="7"/>
      <c r="W72" s="7"/>
      <c r="X72" s="7"/>
      <c r="Y72" s="7"/>
      <c r="Z72" s="7"/>
      <c r="AA72" s="7"/>
      <c r="AB72" s="7"/>
      <c r="AC72" s="7"/>
      <c r="AD72" s="7"/>
      <c r="AE72" s="7"/>
    </row>
    <row r="73" spans="1:31" s="10" customFormat="1" ht="15.75" customHeight="1">
      <c r="A73" s="285"/>
      <c r="B73" s="581" t="s">
        <v>633</v>
      </c>
      <c r="C73" s="581"/>
      <c r="D73" s="581"/>
      <c r="E73" s="581"/>
      <c r="F73" s="581"/>
      <c r="G73" s="581"/>
      <c r="H73" s="581"/>
      <c r="I73" s="581"/>
      <c r="J73" s="581"/>
      <c r="K73" s="581"/>
      <c r="L73" s="581"/>
      <c r="M73" s="581"/>
      <c r="N73" s="581"/>
      <c r="O73" s="581"/>
      <c r="P73" s="581"/>
      <c r="Q73" s="581"/>
      <c r="R73" s="581"/>
      <c r="S73" s="581"/>
      <c r="T73" s="581"/>
      <c r="U73" s="581"/>
      <c r="V73" s="581"/>
      <c r="W73" s="7"/>
      <c r="X73" s="7"/>
      <c r="Y73" s="7"/>
      <c r="Z73" s="7"/>
      <c r="AA73" s="7"/>
      <c r="AB73" s="7"/>
      <c r="AC73" s="7"/>
      <c r="AD73" s="7"/>
      <c r="AE73" s="7"/>
    </row>
  </sheetData>
  <sheetProtection/>
  <mergeCells count="20">
    <mergeCell ref="A12:S12"/>
    <mergeCell ref="A13:S13"/>
    <mergeCell ref="A11:S11"/>
    <mergeCell ref="A15:S15"/>
    <mergeCell ref="A16:R16"/>
    <mergeCell ref="A17:A19"/>
    <mergeCell ref="B17:B19"/>
    <mergeCell ref="C17:C19"/>
    <mergeCell ref="D17:D19"/>
    <mergeCell ref="N17:N19"/>
    <mergeCell ref="R5:S5"/>
    <mergeCell ref="B73:V73"/>
    <mergeCell ref="P17:S17"/>
    <mergeCell ref="F17:J18"/>
    <mergeCell ref="L17:M18"/>
    <mergeCell ref="K17:K19"/>
    <mergeCell ref="E17:E19"/>
    <mergeCell ref="P18:Q18"/>
    <mergeCell ref="R18:S18"/>
    <mergeCell ref="O17:O19"/>
  </mergeCells>
  <printOptions/>
  <pageMargins left="0.5905511811023623" right="0.1968503937007874" top="0.3937007874015748" bottom="0.1968503937007874" header="0.11811023622047245" footer="0.11811023622047245"/>
  <pageSetup horizontalDpi="600" verticalDpi="600" orientation="portrait" paperSize="8" scale="65"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A1:Z16"/>
  <sheetViews>
    <sheetView view="pageBreakPreview" zoomScale="60" zoomScaleNormal="50" zoomScalePageLayoutView="0" workbookViewId="0" topLeftCell="A1">
      <selection activeCell="D12" sqref="D12:E12"/>
    </sheetView>
  </sheetViews>
  <sheetFormatPr defaultColWidth="16.00390625" defaultRowHeight="15.75"/>
  <cols>
    <col min="1" max="1" width="12.00390625" style="7" customWidth="1"/>
    <col min="2" max="2" width="33.00390625" style="8" customWidth="1"/>
    <col min="3" max="3" width="15.50390625" style="8" customWidth="1"/>
    <col min="4" max="4" width="22.375" style="8" customWidth="1"/>
    <col min="5" max="5" width="27.125" style="8" customWidth="1"/>
    <col min="6" max="6" width="42.125" style="8" customWidth="1"/>
    <col min="7" max="7" width="17.875" style="8" customWidth="1"/>
    <col min="8" max="8" width="17.375" style="8" customWidth="1"/>
    <col min="9" max="9" width="14.00390625" style="8" customWidth="1"/>
    <col min="10" max="10" width="12.75390625" style="8" customWidth="1"/>
    <col min="11" max="12" width="17.375" style="8" customWidth="1"/>
    <col min="13" max="14" width="18.50390625" style="8" customWidth="1"/>
    <col min="15" max="15" width="10.50390625" style="8" customWidth="1"/>
    <col min="16" max="16" width="11.50390625" style="8" customWidth="1"/>
    <col min="17" max="17" width="22.00390625" style="8" customWidth="1"/>
    <col min="18" max="18" width="22.625" style="8" customWidth="1"/>
    <col min="19" max="19" width="12.875" style="7" customWidth="1"/>
    <col min="20" max="20" width="15.625" style="7" customWidth="1"/>
    <col min="21" max="21" width="16.75390625" style="7" customWidth="1"/>
    <col min="22" max="22" width="19.25390625" style="7" customWidth="1"/>
    <col min="23" max="23" width="19.875" style="7" customWidth="1"/>
    <col min="24" max="24" width="22.375" style="7" customWidth="1"/>
    <col min="25" max="25" width="46.00390625" style="7" customWidth="1"/>
    <col min="26" max="245" width="9.00390625" style="7" customWidth="1"/>
    <col min="246" max="246" width="3.875" style="7" bestFit="1" customWidth="1"/>
    <col min="247" max="247" width="16.00390625" style="7" bestFit="1" customWidth="1"/>
    <col min="248" max="248" width="16.625" style="7" bestFit="1" customWidth="1"/>
    <col min="249" max="249" width="13.50390625" style="7" bestFit="1" customWidth="1"/>
    <col min="250" max="251" width="10.875" style="7" bestFit="1" customWidth="1"/>
    <col min="252" max="252" width="6.25390625" style="7" bestFit="1" customWidth="1"/>
    <col min="253" max="253" width="8.875" style="7" bestFit="1" customWidth="1"/>
    <col min="254" max="254" width="13.875" style="7" bestFit="1" customWidth="1"/>
    <col min="255" max="255" width="13.25390625" style="7" bestFit="1" customWidth="1"/>
    <col min="256" max="16384" width="16.00390625" style="7" bestFit="1" customWidth="1"/>
  </cols>
  <sheetData>
    <row r="1" ht="18.75">
      <c r="L1" s="25" t="s">
        <v>177</v>
      </c>
    </row>
    <row r="2" ht="18.75">
      <c r="L2" s="15" t="s">
        <v>439</v>
      </c>
    </row>
    <row r="3" ht="18.75">
      <c r="L3" s="15" t="s">
        <v>94</v>
      </c>
    </row>
    <row r="4" spans="1:12" ht="16.5">
      <c r="A4" s="645" t="s">
        <v>213</v>
      </c>
      <c r="B4" s="645"/>
      <c r="C4" s="645"/>
      <c r="D4" s="645"/>
      <c r="E4" s="645"/>
      <c r="F4" s="645"/>
      <c r="G4" s="645"/>
      <c r="H4" s="645"/>
      <c r="I4" s="645"/>
      <c r="J4" s="645"/>
      <c r="K4" s="645"/>
      <c r="L4" s="645"/>
    </row>
    <row r="5" spans="1:12" ht="16.5">
      <c r="A5" s="94"/>
      <c r="B5" s="94"/>
      <c r="C5" s="94"/>
      <c r="D5" s="94"/>
      <c r="E5" s="94"/>
      <c r="F5" s="94"/>
      <c r="G5" s="94"/>
      <c r="H5" s="94"/>
      <c r="I5" s="94"/>
      <c r="J5" s="94"/>
      <c r="K5" s="94"/>
      <c r="L5" s="94"/>
    </row>
    <row r="6" spans="1:25" ht="15.75">
      <c r="A6" s="636" t="s">
        <v>26</v>
      </c>
      <c r="B6" s="636"/>
      <c r="C6" s="636"/>
      <c r="D6" s="636"/>
      <c r="E6" s="636"/>
      <c r="F6" s="636"/>
      <c r="G6" s="636"/>
      <c r="H6" s="636"/>
      <c r="I6" s="636"/>
      <c r="J6" s="636"/>
      <c r="K6" s="636"/>
      <c r="L6" s="636"/>
      <c r="M6" s="81"/>
      <c r="N6" s="81"/>
      <c r="O6" s="81"/>
      <c r="P6" s="81"/>
      <c r="Q6" s="81"/>
      <c r="R6" s="81"/>
      <c r="S6" s="81"/>
      <c r="T6" s="81"/>
      <c r="U6" s="81"/>
      <c r="V6" s="81"/>
      <c r="W6" s="81"/>
      <c r="X6" s="81"/>
      <c r="Y6" s="81"/>
    </row>
    <row r="7" spans="1:25" ht="15.75">
      <c r="A7" s="517" t="s">
        <v>131</v>
      </c>
      <c r="B7" s="517"/>
      <c r="C7" s="517"/>
      <c r="D7" s="517"/>
      <c r="E7" s="517"/>
      <c r="F7" s="517"/>
      <c r="G7" s="517"/>
      <c r="H7" s="517"/>
      <c r="I7" s="517"/>
      <c r="J7" s="517"/>
      <c r="K7" s="517"/>
      <c r="L7" s="517"/>
      <c r="M7" s="75"/>
      <c r="N7" s="75"/>
      <c r="O7" s="75"/>
      <c r="P7" s="75"/>
      <c r="Q7" s="75"/>
      <c r="R7" s="75"/>
      <c r="S7" s="75"/>
      <c r="T7" s="75"/>
      <c r="U7" s="75"/>
      <c r="V7" s="75"/>
      <c r="W7" s="75"/>
      <c r="X7" s="75"/>
      <c r="Y7" s="75"/>
    </row>
    <row r="8" spans="1:25" ht="15.75">
      <c r="A8" s="517"/>
      <c r="B8" s="517"/>
      <c r="C8" s="517"/>
      <c r="D8" s="517"/>
      <c r="E8" s="517"/>
      <c r="F8" s="517"/>
      <c r="G8" s="517"/>
      <c r="H8" s="517"/>
      <c r="I8" s="517"/>
      <c r="J8" s="517"/>
      <c r="K8" s="517"/>
      <c r="L8" s="517"/>
      <c r="M8" s="75"/>
      <c r="N8" s="75"/>
      <c r="O8" s="75"/>
      <c r="P8" s="75"/>
      <c r="Q8" s="75"/>
      <c r="R8" s="75"/>
      <c r="S8" s="75"/>
      <c r="T8" s="75"/>
      <c r="U8" s="75"/>
      <c r="V8" s="75"/>
      <c r="W8" s="75"/>
      <c r="X8" s="75"/>
      <c r="Y8" s="75"/>
    </row>
    <row r="9" spans="1:25" ht="16.5">
      <c r="A9" s="738" t="s">
        <v>514</v>
      </c>
      <c r="B9" s="738"/>
      <c r="C9" s="738"/>
      <c r="D9" s="738"/>
      <c r="E9" s="738"/>
      <c r="F9" s="738"/>
      <c r="G9" s="738"/>
      <c r="H9" s="738"/>
      <c r="I9" s="738"/>
      <c r="J9" s="738"/>
      <c r="K9" s="738"/>
      <c r="L9" s="738"/>
      <c r="M9" s="12"/>
      <c r="N9" s="12"/>
      <c r="O9" s="12"/>
      <c r="P9" s="12"/>
      <c r="Q9" s="12"/>
      <c r="R9" s="12"/>
      <c r="S9" s="12"/>
      <c r="T9" s="12"/>
      <c r="U9" s="12"/>
      <c r="V9" s="12"/>
      <c r="W9" s="12"/>
      <c r="X9" s="12"/>
      <c r="Y9" s="12"/>
    </row>
    <row r="10" spans="1:26" s="10" customFormat="1" ht="16.5" customHeight="1">
      <c r="A10" s="739"/>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
      <c r="Z10" s="7"/>
    </row>
    <row r="11" spans="1:26" s="10" customFormat="1" ht="63" customHeight="1">
      <c r="A11" s="647" t="s">
        <v>27</v>
      </c>
      <c r="B11" s="647" t="s">
        <v>468</v>
      </c>
      <c r="C11" s="647" t="s">
        <v>442</v>
      </c>
      <c r="D11" s="742" t="s">
        <v>162</v>
      </c>
      <c r="E11" s="743"/>
      <c r="F11" s="744"/>
      <c r="G11" s="647" t="s">
        <v>165</v>
      </c>
      <c r="H11" s="650" t="s">
        <v>168</v>
      </c>
      <c r="I11" s="650"/>
      <c r="J11" s="650"/>
      <c r="K11" s="650"/>
      <c r="L11" s="650"/>
      <c r="M11" s="662" t="s">
        <v>263</v>
      </c>
      <c r="N11" s="662"/>
      <c r="O11" s="662"/>
      <c r="P11" s="662"/>
      <c r="Q11" s="664" t="s">
        <v>173</v>
      </c>
      <c r="R11" s="659" t="s">
        <v>195</v>
      </c>
      <c r="S11" s="662" t="s">
        <v>196</v>
      </c>
      <c r="T11" s="662"/>
      <c r="U11" s="662"/>
      <c r="V11" s="662"/>
      <c r="W11" s="656" t="s">
        <v>158</v>
      </c>
      <c r="X11" s="658"/>
      <c r="Y11" s="650" t="s">
        <v>199</v>
      </c>
      <c r="Z11" s="7"/>
    </row>
    <row r="12" spans="1:26" s="10" customFormat="1" ht="213.75" customHeight="1">
      <c r="A12" s="648"/>
      <c r="B12" s="648"/>
      <c r="C12" s="648"/>
      <c r="D12" s="650" t="s">
        <v>164</v>
      </c>
      <c r="E12" s="650"/>
      <c r="F12" s="650" t="s">
        <v>197</v>
      </c>
      <c r="G12" s="648"/>
      <c r="H12" s="647" t="s">
        <v>166</v>
      </c>
      <c r="I12" s="650" t="s">
        <v>159</v>
      </c>
      <c r="J12" s="650"/>
      <c r="K12" s="647" t="s">
        <v>167</v>
      </c>
      <c r="L12" s="647" t="s">
        <v>169</v>
      </c>
      <c r="M12" s="659" t="s">
        <v>170</v>
      </c>
      <c r="N12" s="659" t="s">
        <v>171</v>
      </c>
      <c r="O12" s="655" t="s">
        <v>194</v>
      </c>
      <c r="P12" s="655"/>
      <c r="Q12" s="665"/>
      <c r="R12" s="661"/>
      <c r="S12" s="663" t="s">
        <v>174</v>
      </c>
      <c r="T12" s="663"/>
      <c r="U12" s="651" t="s">
        <v>176</v>
      </c>
      <c r="V12" s="651"/>
      <c r="W12" s="740" t="s">
        <v>268</v>
      </c>
      <c r="X12" s="662" t="s">
        <v>160</v>
      </c>
      <c r="Y12" s="650"/>
      <c r="Z12" s="7"/>
    </row>
    <row r="13" spans="1:26" s="10" customFormat="1" ht="43.5" customHeight="1">
      <c r="A13" s="649"/>
      <c r="B13" s="649"/>
      <c r="C13" s="649"/>
      <c r="D13" s="95" t="s">
        <v>552</v>
      </c>
      <c r="E13" s="95" t="s">
        <v>553</v>
      </c>
      <c r="F13" s="650"/>
      <c r="G13" s="649"/>
      <c r="H13" s="649"/>
      <c r="I13" s="83" t="s">
        <v>528</v>
      </c>
      <c r="J13" s="83" t="s">
        <v>530</v>
      </c>
      <c r="K13" s="649"/>
      <c r="L13" s="649"/>
      <c r="M13" s="660"/>
      <c r="N13" s="660"/>
      <c r="O13" s="38" t="s">
        <v>480</v>
      </c>
      <c r="P13" s="38" t="s">
        <v>481</v>
      </c>
      <c r="Q13" s="666"/>
      <c r="R13" s="660"/>
      <c r="S13" s="68" t="s">
        <v>482</v>
      </c>
      <c r="T13" s="68" t="s">
        <v>483</v>
      </c>
      <c r="U13" s="68" t="s">
        <v>482</v>
      </c>
      <c r="V13" s="68" t="s">
        <v>483</v>
      </c>
      <c r="W13" s="741"/>
      <c r="X13" s="662"/>
      <c r="Y13" s="650"/>
      <c r="Z13" s="7"/>
    </row>
    <row r="14" spans="1:26" s="10" customFormat="1" ht="15" customHeight="1">
      <c r="A14" s="43">
        <v>1</v>
      </c>
      <c r="B14" s="43">
        <v>2</v>
      </c>
      <c r="C14" s="43">
        <v>3</v>
      </c>
      <c r="D14" s="43">
        <v>4</v>
      </c>
      <c r="E14" s="43">
        <v>5</v>
      </c>
      <c r="F14" s="43">
        <v>6</v>
      </c>
      <c r="G14" s="43">
        <v>7</v>
      </c>
      <c r="H14" s="43">
        <v>8</v>
      </c>
      <c r="I14" s="43">
        <v>9</v>
      </c>
      <c r="J14" s="43">
        <v>10</v>
      </c>
      <c r="K14" s="43">
        <v>11</v>
      </c>
      <c r="L14" s="43">
        <v>12</v>
      </c>
      <c r="M14" s="43">
        <v>13</v>
      </c>
      <c r="N14" s="43">
        <v>14</v>
      </c>
      <c r="O14" s="43">
        <v>15</v>
      </c>
      <c r="P14" s="43">
        <v>16</v>
      </c>
      <c r="Q14" s="43">
        <v>17</v>
      </c>
      <c r="R14" s="43">
        <v>18</v>
      </c>
      <c r="S14" s="43">
        <v>19</v>
      </c>
      <c r="T14" s="43">
        <v>20</v>
      </c>
      <c r="U14" s="43">
        <v>21</v>
      </c>
      <c r="V14" s="43">
        <v>22</v>
      </c>
      <c r="W14" s="43">
        <v>23</v>
      </c>
      <c r="X14" s="43">
        <v>24</v>
      </c>
      <c r="Y14" s="43">
        <v>25</v>
      </c>
      <c r="Z14" s="7"/>
    </row>
    <row r="15" spans="1:25" ht="15.75">
      <c r="A15" s="44"/>
      <c r="B15" s="69"/>
      <c r="C15" s="61"/>
      <c r="D15" s="61"/>
      <c r="E15" s="61"/>
      <c r="F15" s="61"/>
      <c r="G15" s="61"/>
      <c r="H15" s="61"/>
      <c r="I15" s="61"/>
      <c r="J15" s="61"/>
      <c r="K15" s="61"/>
      <c r="L15" s="61"/>
      <c r="M15" s="61"/>
      <c r="N15" s="61"/>
      <c r="O15" s="61"/>
      <c r="P15" s="61"/>
      <c r="Q15" s="61"/>
      <c r="R15" s="61"/>
      <c r="S15" s="61"/>
      <c r="T15" s="61"/>
      <c r="U15" s="61"/>
      <c r="V15" s="61"/>
      <c r="W15" s="60"/>
      <c r="X15" s="60"/>
      <c r="Y15" s="60"/>
    </row>
    <row r="16" spans="1:2" ht="15.75">
      <c r="A16" s="44"/>
      <c r="B16" s="47"/>
    </row>
  </sheetData>
  <sheetProtection/>
  <mergeCells count="31">
    <mergeCell ref="R11:R13"/>
    <mergeCell ref="N12:N13"/>
    <mergeCell ref="O12:P12"/>
    <mergeCell ref="M12:M13"/>
    <mergeCell ref="K12:K13"/>
    <mergeCell ref="D11:F11"/>
    <mergeCell ref="C11:C13"/>
    <mergeCell ref="Q11:Q13"/>
    <mergeCell ref="M11:P11"/>
    <mergeCell ref="G11:G13"/>
    <mergeCell ref="H12:H13"/>
    <mergeCell ref="D12:E12"/>
    <mergeCell ref="F12:F13"/>
    <mergeCell ref="I12:J12"/>
    <mergeCell ref="Y11:Y13"/>
    <mergeCell ref="S12:T12"/>
    <mergeCell ref="U12:V12"/>
    <mergeCell ref="X12:X13"/>
    <mergeCell ref="W12:W13"/>
    <mergeCell ref="S11:V11"/>
    <mergeCell ref="W11:X11"/>
    <mergeCell ref="A4:L4"/>
    <mergeCell ref="A9:L9"/>
    <mergeCell ref="A6:L6"/>
    <mergeCell ref="A7:L7"/>
    <mergeCell ref="A8:L8"/>
    <mergeCell ref="L12:L13"/>
    <mergeCell ref="A10:X10"/>
    <mergeCell ref="A11:A13"/>
    <mergeCell ref="B11:B13"/>
    <mergeCell ref="H11:L11"/>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70"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tabColor indexed="10"/>
    <pageSetUpPr fitToPage="1"/>
  </sheetPr>
  <dimension ref="A1:AC15"/>
  <sheetViews>
    <sheetView view="pageBreakPreview" zoomScale="90" zoomScaleSheetLayoutView="90" zoomScalePageLayoutView="0" workbookViewId="0" topLeftCell="A7">
      <selection activeCell="H12" sqref="H12:H13"/>
    </sheetView>
  </sheetViews>
  <sheetFormatPr defaultColWidth="9.00390625" defaultRowHeight="15.75"/>
  <cols>
    <col min="1" max="1" width="10.25390625" style="35" customWidth="1"/>
    <col min="2" max="2" width="21.75390625" style="35" customWidth="1"/>
    <col min="3" max="3" width="15.75390625" style="35" customWidth="1"/>
    <col min="4" max="4" width="20.50390625" style="35" customWidth="1"/>
    <col min="5" max="5" width="11.75390625" style="35" customWidth="1"/>
    <col min="6" max="6" width="11.125" style="35" customWidth="1"/>
    <col min="7" max="7" width="16.125" style="35" customWidth="1"/>
    <col min="8" max="8" width="17.25390625" style="35" customWidth="1"/>
    <col min="9" max="9" width="21.125" style="35" customWidth="1"/>
    <col min="10" max="10" width="19.875" style="35" customWidth="1"/>
    <col min="11" max="11" width="15.50390625" style="35" customWidth="1"/>
    <col min="12" max="12" width="15.00390625" style="35" customWidth="1"/>
    <col min="13" max="13" width="14.375" style="35" customWidth="1"/>
    <col min="14" max="14" width="24.50390625" style="35" customWidth="1"/>
    <col min="15" max="16" width="19.875" style="35" customWidth="1"/>
    <col min="17" max="17" width="14.25390625" style="8" customWidth="1"/>
    <col min="18" max="18" width="8.625" style="7" customWidth="1"/>
    <col min="19" max="19" width="6.75390625" style="7" customWidth="1"/>
    <col min="20" max="21" width="9.50390625" style="7" customWidth="1"/>
    <col min="22" max="22" width="14.50390625" style="35" customWidth="1"/>
    <col min="23" max="23" width="13.25390625" style="35" customWidth="1"/>
    <col min="24" max="24" width="13.125" style="35" customWidth="1"/>
    <col min="25" max="16384" width="9.00390625" style="35" customWidth="1"/>
  </cols>
  <sheetData>
    <row r="1" spans="1:24" s="31" customFormat="1" ht="18.75" customHeight="1">
      <c r="A1" s="30"/>
      <c r="Q1" s="8"/>
      <c r="R1" s="7"/>
      <c r="S1" s="7"/>
      <c r="T1" s="7"/>
      <c r="X1" s="25" t="s">
        <v>181</v>
      </c>
    </row>
    <row r="2" spans="1:24" s="31" customFormat="1" ht="18.75" customHeight="1">
      <c r="A2" s="30"/>
      <c r="Q2" s="8"/>
      <c r="R2" s="7"/>
      <c r="S2" s="7"/>
      <c r="T2" s="7"/>
      <c r="X2" s="15" t="s">
        <v>439</v>
      </c>
    </row>
    <row r="3" spans="1:24" s="31" customFormat="1" ht="18.75">
      <c r="A3" s="32"/>
      <c r="Q3" s="8"/>
      <c r="R3" s="7"/>
      <c r="S3" s="7"/>
      <c r="T3" s="7"/>
      <c r="X3" s="15" t="s">
        <v>494</v>
      </c>
    </row>
    <row r="4" spans="1:24" s="31" customFormat="1" ht="16.5">
      <c r="A4" s="645" t="s">
        <v>214</v>
      </c>
      <c r="B4" s="645"/>
      <c r="C4" s="645"/>
      <c r="D4" s="645"/>
      <c r="E4" s="645"/>
      <c r="F4" s="645"/>
      <c r="G4" s="645"/>
      <c r="H4" s="645"/>
      <c r="I4" s="645"/>
      <c r="J4" s="645"/>
      <c r="K4" s="645"/>
      <c r="L4" s="645"/>
      <c r="M4" s="645"/>
      <c r="N4" s="645"/>
      <c r="O4" s="645"/>
      <c r="P4" s="645"/>
      <c r="Q4" s="645"/>
      <c r="R4" s="645"/>
      <c r="S4" s="645"/>
      <c r="T4" s="645"/>
      <c r="U4" s="645"/>
      <c r="V4" s="645"/>
      <c r="W4" s="645"/>
      <c r="X4" s="645"/>
    </row>
    <row r="5" spans="1:24" s="31" customFormat="1" ht="15.75">
      <c r="A5" s="757"/>
      <c r="B5" s="757"/>
      <c r="C5" s="757"/>
      <c r="D5" s="757"/>
      <c r="E5" s="757"/>
      <c r="F5" s="757"/>
      <c r="G5" s="757"/>
      <c r="H5" s="757"/>
      <c r="I5" s="757"/>
      <c r="J5" s="757"/>
      <c r="K5" s="757"/>
      <c r="L5" s="757"/>
      <c r="M5" s="757"/>
      <c r="N5" s="757"/>
      <c r="O5" s="757"/>
      <c r="P5" s="757"/>
      <c r="Q5" s="757"/>
      <c r="R5" s="757"/>
      <c r="S5" s="757"/>
      <c r="T5" s="757"/>
      <c r="U5" s="757"/>
      <c r="V5" s="757"/>
      <c r="W5" s="757"/>
      <c r="X5" s="757"/>
    </row>
    <row r="6" spans="1:29" s="31" customFormat="1" ht="15.75">
      <c r="A6" s="636" t="s">
        <v>26</v>
      </c>
      <c r="B6" s="636"/>
      <c r="C6" s="636"/>
      <c r="D6" s="636"/>
      <c r="E6" s="636"/>
      <c r="F6" s="636"/>
      <c r="G6" s="636"/>
      <c r="H6" s="636"/>
      <c r="I6" s="636"/>
      <c r="J6" s="636"/>
      <c r="K6" s="636"/>
      <c r="L6" s="636"/>
      <c r="M6" s="636"/>
      <c r="N6" s="636"/>
      <c r="O6" s="636"/>
      <c r="P6" s="636"/>
      <c r="Q6" s="636"/>
      <c r="R6" s="636"/>
      <c r="S6" s="636"/>
      <c r="T6" s="636"/>
      <c r="U6" s="636"/>
      <c r="V6" s="636"/>
      <c r="W6" s="636"/>
      <c r="X6" s="636"/>
      <c r="Y6" s="81"/>
      <c r="Z6" s="81"/>
      <c r="AA6" s="81"/>
      <c r="AB6" s="81"/>
      <c r="AC6" s="81"/>
    </row>
    <row r="7" spans="1:29" s="31" customFormat="1" ht="15.75">
      <c r="A7" s="636" t="s">
        <v>131</v>
      </c>
      <c r="B7" s="636"/>
      <c r="C7" s="636"/>
      <c r="D7" s="636"/>
      <c r="E7" s="636"/>
      <c r="F7" s="636"/>
      <c r="G7" s="636"/>
      <c r="H7" s="636"/>
      <c r="I7" s="636"/>
      <c r="J7" s="636"/>
      <c r="K7" s="636"/>
      <c r="L7" s="636"/>
      <c r="M7" s="636"/>
      <c r="N7" s="636"/>
      <c r="O7" s="636"/>
      <c r="P7" s="636"/>
      <c r="Q7" s="636"/>
      <c r="R7" s="636"/>
      <c r="S7" s="636"/>
      <c r="T7" s="636"/>
      <c r="U7" s="636"/>
      <c r="V7" s="636"/>
      <c r="W7" s="636"/>
      <c r="X7" s="636"/>
      <c r="Y7" s="75"/>
      <c r="Z7" s="75"/>
      <c r="AA7" s="75"/>
      <c r="AB7" s="75"/>
      <c r="AC7" s="75"/>
    </row>
    <row r="8" spans="1:29" s="31" customFormat="1" ht="15.75">
      <c r="A8" s="517"/>
      <c r="B8" s="517"/>
      <c r="C8" s="517"/>
      <c r="D8" s="517"/>
      <c r="E8" s="517"/>
      <c r="F8" s="517"/>
      <c r="G8" s="517"/>
      <c r="H8" s="517"/>
      <c r="I8" s="517"/>
      <c r="J8" s="517"/>
      <c r="K8" s="517"/>
      <c r="L8" s="517"/>
      <c r="M8" s="517"/>
      <c r="N8" s="517"/>
      <c r="O8" s="517"/>
      <c r="P8" s="517"/>
      <c r="Q8" s="517"/>
      <c r="R8" s="517"/>
      <c r="S8" s="517"/>
      <c r="T8" s="517"/>
      <c r="U8" s="517"/>
      <c r="V8" s="517"/>
      <c r="W8" s="517"/>
      <c r="X8" s="517"/>
      <c r="Y8" s="75"/>
      <c r="Z8" s="75"/>
      <c r="AA8" s="75"/>
      <c r="AB8" s="75"/>
      <c r="AC8" s="75"/>
    </row>
    <row r="9" spans="1:29" s="31" customFormat="1" ht="16.5">
      <c r="A9" s="758" t="s">
        <v>514</v>
      </c>
      <c r="B9" s="758"/>
      <c r="C9" s="758"/>
      <c r="D9" s="758"/>
      <c r="E9" s="758"/>
      <c r="F9" s="758"/>
      <c r="G9" s="758"/>
      <c r="H9" s="758"/>
      <c r="I9" s="758"/>
      <c r="J9" s="758"/>
      <c r="K9" s="758"/>
      <c r="L9" s="758"/>
      <c r="M9" s="758"/>
      <c r="N9" s="758"/>
      <c r="O9" s="758"/>
      <c r="P9" s="758"/>
      <c r="Q9" s="758"/>
      <c r="R9" s="758"/>
      <c r="S9" s="758"/>
      <c r="T9" s="758"/>
      <c r="U9" s="758"/>
      <c r="V9" s="758"/>
      <c r="W9" s="758"/>
      <c r="X9" s="758"/>
      <c r="Y9" s="12"/>
      <c r="Z9" s="12"/>
      <c r="AA9" s="12"/>
      <c r="AB9" s="12"/>
      <c r="AC9" s="12"/>
    </row>
    <row r="10" spans="1:22" s="31" customFormat="1" ht="18.75">
      <c r="A10" s="748"/>
      <c r="B10" s="748"/>
      <c r="C10" s="748"/>
      <c r="D10" s="748"/>
      <c r="E10" s="748"/>
      <c r="F10" s="748"/>
      <c r="G10" s="748"/>
      <c r="H10" s="748"/>
      <c r="I10" s="748"/>
      <c r="J10" s="748"/>
      <c r="K10" s="748"/>
      <c r="L10" s="748"/>
      <c r="M10" s="748"/>
      <c r="N10" s="748"/>
      <c r="O10" s="748"/>
      <c r="P10" s="748"/>
      <c r="Q10" s="748"/>
      <c r="R10" s="748"/>
      <c r="S10" s="748"/>
      <c r="T10" s="748"/>
      <c r="U10" s="748"/>
      <c r="V10" s="748"/>
    </row>
    <row r="11" spans="1:24" s="31" customFormat="1" ht="83.25" customHeight="1">
      <c r="A11" s="752" t="s">
        <v>179</v>
      </c>
      <c r="B11" s="752" t="s">
        <v>468</v>
      </c>
      <c r="C11" s="752" t="s">
        <v>469</v>
      </c>
      <c r="D11" s="759" t="s">
        <v>198</v>
      </c>
      <c r="E11" s="749" t="s">
        <v>595</v>
      </c>
      <c r="F11" s="749" t="s">
        <v>590</v>
      </c>
      <c r="G11" s="749" t="s">
        <v>125</v>
      </c>
      <c r="H11" s="752" t="s">
        <v>537</v>
      </c>
      <c r="I11" s="752"/>
      <c r="J11" s="752"/>
      <c r="K11" s="752"/>
      <c r="L11" s="753" t="s">
        <v>536</v>
      </c>
      <c r="M11" s="754"/>
      <c r="N11" s="650" t="s">
        <v>493</v>
      </c>
      <c r="O11" s="650" t="s">
        <v>492</v>
      </c>
      <c r="P11" s="664" t="s">
        <v>180</v>
      </c>
      <c r="Q11" s="745" t="s">
        <v>178</v>
      </c>
      <c r="R11" s="662" t="s">
        <v>175</v>
      </c>
      <c r="S11" s="662"/>
      <c r="T11" s="662"/>
      <c r="U11" s="662"/>
      <c r="V11" s="752" t="s">
        <v>594</v>
      </c>
      <c r="W11" s="752" t="s">
        <v>161</v>
      </c>
      <c r="X11" s="752"/>
    </row>
    <row r="12" spans="1:24" s="29" customFormat="1" ht="96.75" customHeight="1">
      <c r="A12" s="752"/>
      <c r="B12" s="752"/>
      <c r="C12" s="752"/>
      <c r="D12" s="759"/>
      <c r="E12" s="750"/>
      <c r="F12" s="750"/>
      <c r="G12" s="750"/>
      <c r="H12" s="752" t="s">
        <v>585</v>
      </c>
      <c r="I12" s="752" t="s">
        <v>586</v>
      </c>
      <c r="J12" s="752" t="s">
        <v>587</v>
      </c>
      <c r="K12" s="749" t="s">
        <v>588</v>
      </c>
      <c r="L12" s="755"/>
      <c r="M12" s="756"/>
      <c r="N12" s="650"/>
      <c r="O12" s="650"/>
      <c r="P12" s="665"/>
      <c r="Q12" s="746"/>
      <c r="R12" s="742" t="s">
        <v>174</v>
      </c>
      <c r="S12" s="744"/>
      <c r="T12" s="651" t="s">
        <v>176</v>
      </c>
      <c r="U12" s="651"/>
      <c r="V12" s="752"/>
      <c r="W12" s="752"/>
      <c r="X12" s="752"/>
    </row>
    <row r="13" spans="1:24" s="29" customFormat="1" ht="99" customHeight="1">
      <c r="A13" s="752"/>
      <c r="B13" s="752"/>
      <c r="C13" s="752"/>
      <c r="D13" s="759"/>
      <c r="E13" s="751"/>
      <c r="F13" s="751"/>
      <c r="G13" s="751"/>
      <c r="H13" s="752"/>
      <c r="I13" s="752"/>
      <c r="J13" s="752"/>
      <c r="K13" s="751"/>
      <c r="L13" s="95" t="s">
        <v>535</v>
      </c>
      <c r="M13" s="69" t="s">
        <v>491</v>
      </c>
      <c r="N13" s="650"/>
      <c r="O13" s="650"/>
      <c r="P13" s="666"/>
      <c r="Q13" s="747"/>
      <c r="R13" s="68" t="s">
        <v>482</v>
      </c>
      <c r="S13" s="68" t="s">
        <v>483</v>
      </c>
      <c r="T13" s="68" t="s">
        <v>482</v>
      </c>
      <c r="U13" s="68" t="s">
        <v>483</v>
      </c>
      <c r="V13" s="752"/>
      <c r="W13" s="101" t="s">
        <v>129</v>
      </c>
      <c r="X13" s="102" t="s">
        <v>596</v>
      </c>
    </row>
    <row r="14" spans="1:24" s="34" customFormat="1" ht="15.75">
      <c r="A14" s="98">
        <v>1</v>
      </c>
      <c r="B14" s="98">
        <v>2</v>
      </c>
      <c r="C14" s="98">
        <v>3</v>
      </c>
      <c r="D14" s="98">
        <v>4</v>
      </c>
      <c r="E14" s="98">
        <v>5</v>
      </c>
      <c r="F14" s="98">
        <v>6</v>
      </c>
      <c r="G14" s="98">
        <v>7</v>
      </c>
      <c r="H14" s="98">
        <v>8</v>
      </c>
      <c r="I14" s="98">
        <v>9</v>
      </c>
      <c r="J14" s="98">
        <v>10</v>
      </c>
      <c r="K14" s="98">
        <v>11</v>
      </c>
      <c r="L14" s="98">
        <v>12</v>
      </c>
      <c r="M14" s="98">
        <v>13</v>
      </c>
      <c r="N14" s="98">
        <v>14</v>
      </c>
      <c r="O14" s="98">
        <v>15</v>
      </c>
      <c r="P14" s="98">
        <v>16</v>
      </c>
      <c r="Q14" s="98">
        <v>17</v>
      </c>
      <c r="R14" s="98">
        <v>18</v>
      </c>
      <c r="S14" s="98">
        <v>19</v>
      </c>
      <c r="T14" s="98">
        <v>20</v>
      </c>
      <c r="U14" s="98">
        <v>21</v>
      </c>
      <c r="V14" s="98">
        <v>22</v>
      </c>
      <c r="W14" s="98">
        <v>23</v>
      </c>
      <c r="X14" s="98">
        <v>24</v>
      </c>
    </row>
    <row r="15" spans="1:24" ht="15.75">
      <c r="A15" s="67"/>
      <c r="B15" s="99"/>
      <c r="C15" s="37"/>
      <c r="D15" s="37"/>
      <c r="E15" s="37"/>
      <c r="F15" s="37"/>
      <c r="G15" s="37"/>
      <c r="H15" s="36"/>
      <c r="I15" s="36"/>
      <c r="J15" s="36"/>
      <c r="K15" s="36"/>
      <c r="L15" s="37"/>
      <c r="M15" s="37"/>
      <c r="N15" s="37"/>
      <c r="O15" s="37"/>
      <c r="P15" s="37"/>
      <c r="Q15" s="61"/>
      <c r="R15" s="61"/>
      <c r="S15" s="61"/>
      <c r="T15" s="61"/>
      <c r="U15" s="61"/>
      <c r="V15" s="37"/>
      <c r="W15" s="36"/>
      <c r="X15" s="36"/>
    </row>
  </sheetData>
  <sheetProtection/>
  <mergeCells count="29">
    <mergeCell ref="A4:X4"/>
    <mergeCell ref="A5:X5"/>
    <mergeCell ref="A9:X9"/>
    <mergeCell ref="C11:C13"/>
    <mergeCell ref="D11:D13"/>
    <mergeCell ref="E11:E13"/>
    <mergeCell ref="F11:F13"/>
    <mergeCell ref="A6:X6"/>
    <mergeCell ref="A7:X7"/>
    <mergeCell ref="A8:X8"/>
    <mergeCell ref="W11:X12"/>
    <mergeCell ref="R12:S12"/>
    <mergeCell ref="T12:U12"/>
    <mergeCell ref="L11:M12"/>
    <mergeCell ref="N11:N13"/>
    <mergeCell ref="H12:H13"/>
    <mergeCell ref="I12:I13"/>
    <mergeCell ref="J12:J13"/>
    <mergeCell ref="K12:K13"/>
    <mergeCell ref="O11:O13"/>
    <mergeCell ref="P11:P13"/>
    <mergeCell ref="Q11:Q13"/>
    <mergeCell ref="A10:V10"/>
    <mergeCell ref="G11:G13"/>
    <mergeCell ref="R11:U11"/>
    <mergeCell ref="V11:V13"/>
    <mergeCell ref="H11:K11"/>
    <mergeCell ref="A11:A13"/>
    <mergeCell ref="B11:B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V90"/>
  <sheetViews>
    <sheetView view="pageBreakPreview" zoomScale="90" zoomScaleNormal="85" zoomScaleSheetLayoutView="90" zoomScalePageLayoutView="0" workbookViewId="0" topLeftCell="D7">
      <selection activeCell="A18" sqref="A18:G18"/>
    </sheetView>
  </sheetViews>
  <sheetFormatPr defaultColWidth="9.00390625" defaultRowHeight="15.75"/>
  <cols>
    <col min="1" max="1" width="10.50390625" style="50" customWidth="1"/>
    <col min="2" max="2" width="37.375" style="7" customWidth="1"/>
    <col min="3" max="3" width="21.50390625" style="7" customWidth="1"/>
    <col min="4" max="4" width="18.875" style="7" customWidth="1"/>
    <col min="5" max="7" width="23.50390625" style="7" customWidth="1"/>
    <col min="8" max="16384" width="9.00390625" style="7" customWidth="1"/>
  </cols>
  <sheetData>
    <row r="1" spans="1:7" ht="15.75" customHeight="1">
      <c r="A1" s="760" t="s">
        <v>182</v>
      </c>
      <c r="B1" s="760"/>
      <c r="C1" s="760"/>
      <c r="D1" s="760"/>
      <c r="E1" s="760"/>
      <c r="F1" s="760"/>
      <c r="G1" s="760"/>
    </row>
    <row r="2" spans="1:7" ht="15.75" customHeight="1">
      <c r="A2" s="635" t="s">
        <v>439</v>
      </c>
      <c r="B2" s="635"/>
      <c r="C2" s="635"/>
      <c r="D2" s="635"/>
      <c r="E2" s="635"/>
      <c r="F2" s="635"/>
      <c r="G2" s="635"/>
    </row>
    <row r="3" spans="1:7" ht="15.75" customHeight="1">
      <c r="A3" s="635" t="s">
        <v>627</v>
      </c>
      <c r="B3" s="635"/>
      <c r="C3" s="635"/>
      <c r="D3" s="635"/>
      <c r="E3" s="635"/>
      <c r="F3" s="635"/>
      <c r="G3" s="635"/>
    </row>
    <row r="5" ht="15.75">
      <c r="G5" s="375" t="s">
        <v>629</v>
      </c>
    </row>
    <row r="6" ht="15.75">
      <c r="G6" s="262" t="s">
        <v>630</v>
      </c>
    </row>
    <row r="7" ht="15.75">
      <c r="G7" s="262"/>
    </row>
    <row r="8" ht="15.75">
      <c r="G8" s="262" t="s">
        <v>635</v>
      </c>
    </row>
    <row r="9" ht="15.75">
      <c r="G9" s="262"/>
    </row>
    <row r="10" ht="15.75">
      <c r="G10" s="262" t="s">
        <v>714</v>
      </c>
    </row>
    <row r="11" ht="15">
      <c r="F11" s="50" t="s">
        <v>631</v>
      </c>
    </row>
    <row r="14" spans="1:7" ht="15.75">
      <c r="A14" s="764" t="s">
        <v>211</v>
      </c>
      <c r="B14" s="764"/>
      <c r="C14" s="764"/>
      <c r="D14" s="764"/>
      <c r="E14" s="764"/>
      <c r="F14" s="764"/>
      <c r="G14" s="764"/>
    </row>
    <row r="15" spans="1:16" ht="15.75">
      <c r="A15" s="636" t="str">
        <f>1!A14:U14</f>
        <v>Инвестиционная программа Филиала "Железноводские электрические сети" ООО "КЭУК".</v>
      </c>
      <c r="B15" s="636"/>
      <c r="C15" s="636"/>
      <c r="D15" s="636"/>
      <c r="E15" s="636"/>
      <c r="F15" s="636"/>
      <c r="G15" s="636"/>
      <c r="H15" s="81"/>
      <c r="I15" s="81"/>
      <c r="J15" s="81"/>
      <c r="K15" s="81"/>
      <c r="L15" s="81"/>
      <c r="M15" s="81"/>
      <c r="N15" s="81"/>
      <c r="O15" s="9"/>
      <c r="P15" s="8"/>
    </row>
    <row r="16" spans="1:16" ht="15.75">
      <c r="A16" s="517" t="s">
        <v>131</v>
      </c>
      <c r="B16" s="517"/>
      <c r="C16" s="517"/>
      <c r="D16" s="517"/>
      <c r="E16" s="517"/>
      <c r="F16" s="517"/>
      <c r="G16" s="517"/>
      <c r="H16" s="75"/>
      <c r="I16" s="75"/>
      <c r="J16" s="75"/>
      <c r="K16" s="75"/>
      <c r="L16" s="75"/>
      <c r="M16" s="75"/>
      <c r="N16" s="75"/>
      <c r="O16" s="9"/>
      <c r="P16" s="8"/>
    </row>
    <row r="17" spans="1:16" ht="15.75">
      <c r="A17" s="517"/>
      <c r="B17" s="517"/>
      <c r="C17" s="517"/>
      <c r="D17" s="517"/>
      <c r="E17" s="517"/>
      <c r="F17" s="517"/>
      <c r="G17" s="517"/>
      <c r="H17" s="71"/>
      <c r="I17" s="71"/>
      <c r="J17" s="71"/>
      <c r="K17" s="71"/>
      <c r="L17" s="71"/>
      <c r="M17" s="71"/>
      <c r="N17" s="71"/>
      <c r="O17" s="9"/>
      <c r="P17" s="8"/>
    </row>
    <row r="18" spans="1:7" ht="15.75">
      <c r="A18" s="551" t="str">
        <f>1!A17:U17</f>
        <v>Год раскрытия информации: 2018 год</v>
      </c>
      <c r="B18" s="551"/>
      <c r="C18" s="551"/>
      <c r="D18" s="551"/>
      <c r="E18" s="551"/>
      <c r="F18" s="551"/>
      <c r="G18" s="551"/>
    </row>
    <row r="19" spans="2:7" s="52" customFormat="1" ht="15.75" thickBot="1">
      <c r="B19" s="7"/>
      <c r="C19" s="7"/>
      <c r="D19" s="7"/>
      <c r="E19" s="7"/>
      <c r="F19" s="7"/>
      <c r="G19" s="7"/>
    </row>
    <row r="20" spans="1:7" s="51" customFormat="1" ht="34.5" customHeight="1">
      <c r="A20" s="766" t="s">
        <v>253</v>
      </c>
      <c r="B20" s="765" t="s">
        <v>453</v>
      </c>
      <c r="C20" s="765" t="s">
        <v>257</v>
      </c>
      <c r="D20" s="765" t="s">
        <v>551</v>
      </c>
      <c r="E20" s="761" t="s">
        <v>270</v>
      </c>
      <c r="F20" s="762"/>
      <c r="G20" s="763"/>
    </row>
    <row r="21" spans="1:7" s="52" customFormat="1" ht="34.5" customHeight="1" thickBot="1">
      <c r="A21" s="767"/>
      <c r="B21" s="740"/>
      <c r="C21" s="740"/>
      <c r="D21" s="740"/>
      <c r="E21" s="106">
        <v>2017</v>
      </c>
      <c r="F21" s="106">
        <v>2018</v>
      </c>
      <c r="G21" s="335">
        <v>2019</v>
      </c>
    </row>
    <row r="22" spans="1:7" s="52" customFormat="1" ht="15.75" customHeight="1" thickBot="1">
      <c r="A22" s="343">
        <v>1</v>
      </c>
      <c r="B22" s="344">
        <v>2</v>
      </c>
      <c r="C22" s="345">
        <v>3</v>
      </c>
      <c r="D22" s="344">
        <v>4</v>
      </c>
      <c r="E22" s="346" t="s">
        <v>560</v>
      </c>
      <c r="F22" s="347" t="s">
        <v>561</v>
      </c>
      <c r="G22" s="348" t="s">
        <v>573</v>
      </c>
    </row>
    <row r="23" spans="1:7" s="8" customFormat="1" ht="99.75" customHeight="1">
      <c r="A23" s="341">
        <v>1</v>
      </c>
      <c r="B23" s="342" t="s">
        <v>224</v>
      </c>
      <c r="C23" s="376" t="s">
        <v>78</v>
      </c>
      <c r="D23" s="427">
        <v>42698</v>
      </c>
      <c r="E23" s="428">
        <v>105.4</v>
      </c>
      <c r="F23" s="428">
        <v>104.4</v>
      </c>
      <c r="G23" s="429">
        <v>104.6</v>
      </c>
    </row>
    <row r="24" spans="1:7" s="8" customFormat="1" ht="99.75" customHeight="1">
      <c r="A24" s="336">
        <v>2</v>
      </c>
      <c r="B24" s="53" t="s">
        <v>79</v>
      </c>
      <c r="C24" s="433" t="s">
        <v>78</v>
      </c>
      <c r="D24" s="430">
        <v>41586</v>
      </c>
      <c r="E24" s="431">
        <v>106</v>
      </c>
      <c r="F24" s="431">
        <v>105</v>
      </c>
      <c r="G24" s="432">
        <v>104.7</v>
      </c>
    </row>
    <row r="25" spans="1:7" s="8" customFormat="1" ht="99.75" customHeight="1" thickBot="1">
      <c r="A25" s="337">
        <v>3</v>
      </c>
      <c r="B25" s="338" t="s">
        <v>225</v>
      </c>
      <c r="C25" s="339"/>
      <c r="D25" s="339"/>
      <c r="E25" s="339"/>
      <c r="F25" s="339"/>
      <c r="G25" s="340"/>
    </row>
    <row r="26" spans="1:7" s="8" customFormat="1" ht="15">
      <c r="A26" s="55"/>
      <c r="B26" s="332"/>
      <c r="C26" s="333"/>
      <c r="D26" s="333"/>
      <c r="E26" s="333"/>
      <c r="F26" s="333"/>
      <c r="G26" s="334"/>
    </row>
    <row r="27" spans="1:7" s="8" customFormat="1" ht="15">
      <c r="A27" s="55"/>
      <c r="B27" s="332"/>
      <c r="C27" s="333"/>
      <c r="D27" s="333"/>
      <c r="E27" s="333"/>
      <c r="F27" s="333"/>
      <c r="G27" s="334"/>
    </row>
    <row r="28" spans="1:7" s="8" customFormat="1" ht="15">
      <c r="A28" s="55"/>
      <c r="B28" s="332"/>
      <c r="C28" s="333"/>
      <c r="D28" s="333"/>
      <c r="E28" s="333"/>
      <c r="F28" s="333"/>
      <c r="G28" s="334"/>
    </row>
    <row r="29" spans="1:22" s="8" customFormat="1" ht="15.75" customHeight="1">
      <c r="A29" s="55"/>
      <c r="B29" s="581" t="s">
        <v>653</v>
      </c>
      <c r="C29" s="581"/>
      <c r="D29" s="581"/>
      <c r="E29" s="581"/>
      <c r="F29" s="581"/>
      <c r="G29" s="581"/>
      <c r="H29" s="581"/>
      <c r="I29" s="581"/>
      <c r="J29" s="581"/>
      <c r="K29" s="581"/>
      <c r="L29" s="581"/>
      <c r="M29" s="581"/>
      <c r="N29" s="581"/>
      <c r="O29" s="581"/>
      <c r="P29" s="581"/>
      <c r="Q29" s="581"/>
      <c r="R29" s="581"/>
      <c r="S29" s="581"/>
      <c r="T29" s="581"/>
      <c r="U29" s="581"/>
      <c r="V29" s="581"/>
    </row>
    <row r="30" spans="1:8" s="8" customFormat="1" ht="48.75" customHeight="1">
      <c r="A30" s="10"/>
      <c r="B30" s="62"/>
      <c r="C30" s="62"/>
      <c r="D30" s="62"/>
      <c r="E30" s="62"/>
      <c r="F30" s="62"/>
      <c r="G30" s="62"/>
      <c r="H30" s="7"/>
    </row>
    <row r="31" s="8" customFormat="1" ht="15">
      <c r="A31" s="10"/>
    </row>
    <row r="32" s="8" customFormat="1" ht="15">
      <c r="A32" s="10"/>
    </row>
    <row r="33" spans="1:8" s="8" customFormat="1" ht="51.75" customHeight="1">
      <c r="A33" s="10"/>
      <c r="H33" s="56"/>
    </row>
    <row r="34" spans="1:8" s="8" customFormat="1" ht="31.5" customHeight="1">
      <c r="A34" s="10"/>
      <c r="H34" s="57"/>
    </row>
    <row r="35" spans="1:8" s="8" customFormat="1" ht="49.5" customHeight="1">
      <c r="A35" s="10"/>
      <c r="H35" s="58"/>
    </row>
    <row r="36" spans="1:8" s="8" customFormat="1" ht="49.5" customHeight="1">
      <c r="A36" s="10"/>
      <c r="B36" s="54"/>
      <c r="C36" s="54"/>
      <c r="D36" s="54"/>
      <c r="E36" s="54"/>
      <c r="F36" s="54"/>
      <c r="G36" s="54"/>
      <c r="H36" s="58"/>
    </row>
    <row r="37" spans="1:8" s="8" customFormat="1" ht="29.25" customHeight="1">
      <c r="A37" s="10"/>
      <c r="B37" s="55"/>
      <c r="C37" s="55"/>
      <c r="D37" s="55"/>
      <c r="E37" s="55"/>
      <c r="F37" s="55"/>
      <c r="G37" s="55"/>
      <c r="H37" s="58"/>
    </row>
    <row r="38" ht="15">
      <c r="H38" s="58"/>
    </row>
    <row r="39" ht="15.75" customHeight="1">
      <c r="H39" s="58"/>
    </row>
    <row r="40" ht="43.5" customHeight="1">
      <c r="H40" s="58"/>
    </row>
    <row r="41" ht="15.75" customHeight="1">
      <c r="H41" s="58"/>
    </row>
    <row r="42" ht="45" customHeight="1">
      <c r="H42" s="58"/>
    </row>
    <row r="43" ht="46.5" customHeight="1">
      <c r="H43" s="58"/>
    </row>
    <row r="44" ht="52.5" customHeight="1">
      <c r="H44" s="58"/>
    </row>
    <row r="45" ht="30" customHeight="1">
      <c r="H45" s="58"/>
    </row>
    <row r="46" ht="15.75" customHeight="1">
      <c r="H46" s="58"/>
    </row>
    <row r="47" ht="15.75" customHeight="1">
      <c r="H47" s="58"/>
    </row>
    <row r="48" ht="15.75" customHeight="1">
      <c r="H48" s="58"/>
    </row>
    <row r="49" ht="15.75" customHeight="1">
      <c r="H49" s="58"/>
    </row>
    <row r="50" ht="42.75" customHeight="1">
      <c r="H50" s="58"/>
    </row>
    <row r="51" ht="43.5" customHeight="1">
      <c r="H51" s="58"/>
    </row>
    <row r="52" ht="54" customHeight="1">
      <c r="H52" s="58"/>
    </row>
    <row r="53" ht="15.75" customHeight="1">
      <c r="H53" s="58"/>
    </row>
    <row r="54" ht="50.25" customHeight="1">
      <c r="H54" s="58"/>
    </row>
    <row r="55" ht="34.5" customHeight="1">
      <c r="H55" s="58"/>
    </row>
    <row r="56" ht="15.75" customHeight="1">
      <c r="H56" s="58"/>
    </row>
    <row r="57" ht="15.75" customHeight="1">
      <c r="H57" s="58"/>
    </row>
    <row r="58" ht="35.25" customHeight="1">
      <c r="H58" s="58"/>
    </row>
    <row r="59" ht="45" customHeight="1">
      <c r="H59" s="58"/>
    </row>
    <row r="60" ht="78.75" customHeight="1">
      <c r="H60" s="58"/>
    </row>
    <row r="61" ht="45.75" customHeight="1">
      <c r="H61" s="58"/>
    </row>
    <row r="62" s="8" customFormat="1" ht="102" customHeight="1">
      <c r="A62" s="10"/>
    </row>
    <row r="63" s="8" customFormat="1" ht="54.75" customHeight="1">
      <c r="A63" s="10"/>
    </row>
    <row r="64" s="8" customFormat="1" ht="15">
      <c r="A64" s="10"/>
    </row>
    <row r="65" s="8" customFormat="1" ht="15">
      <c r="A65" s="10"/>
    </row>
    <row r="66" ht="38.25" customHeight="1">
      <c r="H66" s="58"/>
    </row>
    <row r="67" ht="15.75" customHeight="1">
      <c r="H67" s="58"/>
    </row>
    <row r="68" ht="15.75" customHeight="1">
      <c r="H68" s="58"/>
    </row>
    <row r="69" ht="15.75" customHeight="1">
      <c r="H69" s="58"/>
    </row>
    <row r="70" ht="102" customHeight="1">
      <c r="H70" s="58"/>
    </row>
    <row r="71" ht="57.75" customHeight="1">
      <c r="H71" s="58"/>
    </row>
    <row r="72" ht="48" customHeight="1">
      <c r="H72" s="58"/>
    </row>
    <row r="73" ht="15.75" customHeight="1">
      <c r="H73" s="58"/>
    </row>
    <row r="74" ht="30.75" customHeight="1">
      <c r="H74" s="58"/>
    </row>
    <row r="75" ht="15.75" customHeight="1">
      <c r="H75" s="58"/>
    </row>
    <row r="76" ht="15.75" customHeight="1">
      <c r="H76" s="58"/>
    </row>
    <row r="77" ht="15.75" customHeight="1">
      <c r="H77" s="58"/>
    </row>
    <row r="78" ht="15.75" customHeight="1">
      <c r="H78" s="58"/>
    </row>
    <row r="79" ht="15.75" customHeight="1">
      <c r="H79" s="58"/>
    </row>
    <row r="80" ht="15.75" customHeight="1">
      <c r="H80" s="58"/>
    </row>
    <row r="81" ht="15.75" customHeight="1">
      <c r="H81" s="58"/>
    </row>
    <row r="82" ht="15.75" customHeight="1">
      <c r="H82" s="58"/>
    </row>
    <row r="83" ht="15.75" customHeight="1">
      <c r="H83" s="58"/>
    </row>
    <row r="84" ht="15.75" customHeight="1">
      <c r="H84" s="58"/>
    </row>
    <row r="85" ht="15.75" customHeight="1">
      <c r="H85" s="58"/>
    </row>
    <row r="86" s="8" customFormat="1" ht="15.75" customHeight="1">
      <c r="A86" s="10"/>
    </row>
    <row r="87" ht="15">
      <c r="H87" s="58"/>
    </row>
    <row r="88" ht="45" customHeight="1">
      <c r="H88" s="59"/>
    </row>
    <row r="89" spans="2:8" ht="15">
      <c r="B89" s="17"/>
      <c r="C89" s="17"/>
      <c r="D89" s="17"/>
      <c r="E89" s="17"/>
      <c r="F89" s="17"/>
      <c r="G89" s="17"/>
      <c r="H89" s="59"/>
    </row>
    <row r="90" spans="2:8" s="50" customFormat="1" ht="19.5" customHeight="1">
      <c r="B90" s="7"/>
      <c r="C90" s="7"/>
      <c r="D90" s="7"/>
      <c r="E90" s="7"/>
      <c r="F90" s="7"/>
      <c r="G90" s="7"/>
      <c r="H90" s="7"/>
    </row>
  </sheetData>
  <sheetProtection/>
  <mergeCells count="14">
    <mergeCell ref="C20:C21"/>
    <mergeCell ref="D20:D21"/>
    <mergeCell ref="B20:B21"/>
    <mergeCell ref="A20:A21"/>
    <mergeCell ref="B29:V29"/>
    <mergeCell ref="A1:G1"/>
    <mergeCell ref="A2:G2"/>
    <mergeCell ref="A3:G3"/>
    <mergeCell ref="E20:G20"/>
    <mergeCell ref="A18:G18"/>
    <mergeCell ref="A16:G16"/>
    <mergeCell ref="A14:G14"/>
    <mergeCell ref="A15:G15"/>
    <mergeCell ref="A17:G17"/>
  </mergeCells>
  <printOptions/>
  <pageMargins left="0.7874015748031497" right="0.7086614173228347" top="0.5511811023622047" bottom="0.7480314960629921" header="0.11811023622047245" footer="0.11811023622047245"/>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92D050"/>
  </sheetPr>
  <dimension ref="A1:AS77"/>
  <sheetViews>
    <sheetView view="pageBreakPreview" zoomScale="85" zoomScaleSheetLayoutView="85" zoomScalePageLayoutView="0" workbookViewId="0" topLeftCell="A20">
      <selection activeCell="A75" sqref="A75:P75"/>
    </sheetView>
  </sheetViews>
  <sheetFormatPr defaultColWidth="9.00390625" defaultRowHeight="15.75"/>
  <cols>
    <col min="1" max="1" width="6.875" style="1" customWidth="1"/>
    <col min="2" max="2" width="106.875" style="1" customWidth="1"/>
    <col min="3" max="3" width="15.125" style="1" customWidth="1"/>
    <col min="4" max="4" width="5.50390625" style="1" customWidth="1"/>
    <col min="5" max="6" width="6.00390625" style="1" customWidth="1"/>
    <col min="7" max="7" width="6.125" style="1" customWidth="1"/>
    <col min="8" max="8" width="7.00390625" style="124" customWidth="1"/>
    <col min="9" max="9" width="9.75390625" style="124" customWidth="1"/>
    <col min="10" max="10" width="13.125" style="124" customWidth="1"/>
    <col min="11" max="11" width="6.50390625" style="1" customWidth="1"/>
    <col min="12" max="12" width="10.625" style="1" customWidth="1"/>
    <col min="13" max="13" width="13.125" style="2" customWidth="1"/>
    <col min="14" max="14" width="7.00390625" style="2" customWidth="1"/>
    <col min="15" max="15" width="12.875" style="2" customWidth="1"/>
    <col min="16" max="17" width="11.50390625" style="2" customWidth="1"/>
    <col min="18" max="19" width="11.25390625" style="2" customWidth="1"/>
    <col min="20" max="21" width="6.75390625" style="2" bestFit="1" customWidth="1"/>
    <col min="22" max="22" width="6.125" style="2" bestFit="1" customWidth="1"/>
    <col min="23" max="23" width="6.625" style="2" bestFit="1" customWidth="1"/>
    <col min="24" max="24" width="6.125" style="2" bestFit="1" customWidth="1"/>
    <col min="25" max="25" width="6.75390625" style="2" bestFit="1" customWidth="1"/>
    <col min="26" max="26" width="3.50390625" style="2" bestFit="1" customWidth="1"/>
    <col min="27" max="27" width="8.75390625" style="2" bestFit="1" customWidth="1"/>
    <col min="28" max="28" width="11.50390625" style="2" bestFit="1" customWidth="1"/>
    <col min="29" max="29" width="3.50390625" style="2" bestFit="1" customWidth="1"/>
    <col min="30" max="30" width="6.75390625" style="2" bestFit="1" customWidth="1"/>
    <col min="31" max="31" width="3.50390625" style="2" bestFit="1" customWidth="1"/>
    <col min="32" max="32" width="8.75390625" style="2" bestFit="1" customWidth="1"/>
    <col min="33" max="33" width="11.50390625" style="2" bestFit="1" customWidth="1"/>
    <col min="34" max="34" width="3.50390625" style="2" bestFit="1" customWidth="1"/>
    <col min="35" max="35" width="6.75390625" style="1" bestFit="1" customWidth="1"/>
    <col min="36" max="36" width="3.50390625" style="1" bestFit="1" customWidth="1"/>
    <col min="37" max="37" width="8.75390625" style="1" bestFit="1" customWidth="1"/>
    <col min="38" max="38" width="10.375" style="1" customWidth="1"/>
    <col min="39" max="39" width="3.50390625" style="1" bestFit="1" customWidth="1"/>
    <col min="40" max="40" width="6.75390625" style="1" bestFit="1" customWidth="1"/>
    <col min="41" max="41" width="3.50390625" style="1" bestFit="1" customWidth="1"/>
    <col min="42" max="42" width="8.50390625" style="1" customWidth="1"/>
    <col min="43" max="43" width="10.375" style="1" customWidth="1"/>
    <col min="44" max="44" width="3.50390625" style="1" bestFit="1" customWidth="1"/>
    <col min="45" max="45" width="26.875" style="1" customWidth="1"/>
    <col min="46" max="16384" width="9.00390625" style="1" customWidth="1"/>
  </cols>
  <sheetData>
    <row r="1" spans="1:45" ht="15.75" customHeight="1">
      <c r="A1" s="519" t="s">
        <v>96</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row>
    <row r="2" spans="1:45" ht="15.75" customHeight="1">
      <c r="A2" s="520" t="s">
        <v>439</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row>
    <row r="3" spans="1:45" ht="15.75" customHeight="1">
      <c r="A3" s="520" t="s">
        <v>627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row>
    <row r="4" spans="1:45" ht="15.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row>
    <row r="5" spans="1:45" ht="15.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t="s">
        <v>629</v>
      </c>
    </row>
    <row r="6" spans="1:45" ht="15.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t="s">
        <v>630</v>
      </c>
    </row>
    <row r="7" spans="1:45" ht="15.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ht="15.7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89"/>
      <c r="AR8" s="189"/>
      <c r="AS8" s="15" t="s">
        <v>628</v>
      </c>
    </row>
    <row r="9" spans="1:45" ht="18.75">
      <c r="A9" s="547" t="s">
        <v>200</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S9" s="15"/>
    </row>
    <row r="10" spans="1:45" ht="18.75">
      <c r="A10" s="549"/>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72"/>
      <c r="AJ10" s="72"/>
      <c r="AK10" s="72"/>
      <c r="AL10" s="72"/>
      <c r="AM10" s="72"/>
      <c r="AN10" s="72"/>
      <c r="AO10" s="72"/>
      <c r="AP10" s="72"/>
      <c r="AQ10" s="373" t="s">
        <v>631</v>
      </c>
      <c r="AR10" s="560" t="s">
        <v>707</v>
      </c>
      <c r="AS10" s="560"/>
    </row>
    <row r="11" spans="1:45" ht="18.75">
      <c r="A11" s="507" t="str">
        <f>1!A14:U14</f>
        <v>Инвестиционная программа Филиала "Железноводские электрические сети" ООО "КЭУК".</v>
      </c>
      <c r="B11" s="507"/>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74"/>
      <c r="AJ11" s="74"/>
      <c r="AK11" s="74"/>
      <c r="AL11" s="74"/>
      <c r="AM11" s="74"/>
      <c r="AN11" s="74"/>
      <c r="AO11" s="74"/>
      <c r="AP11" s="74"/>
      <c r="AQ11" s="74"/>
      <c r="AR11" s="74"/>
      <c r="AS11" s="74"/>
    </row>
    <row r="12" spans="1:45" ht="18.75" customHeight="1">
      <c r="A12" s="517" t="s">
        <v>114</v>
      </c>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75"/>
      <c r="AJ12" s="75"/>
      <c r="AK12" s="75"/>
      <c r="AL12" s="75"/>
      <c r="AM12" s="75"/>
      <c r="AN12" s="75"/>
      <c r="AO12" s="75"/>
      <c r="AP12" s="75"/>
      <c r="AQ12" s="75"/>
      <c r="AR12" s="75"/>
      <c r="AS12" s="75"/>
    </row>
    <row r="13" spans="1:45" ht="18.75">
      <c r="A13" s="551"/>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S13" s="15"/>
    </row>
    <row r="14" spans="1:45" ht="18.75">
      <c r="A14" s="548" t="str">
        <f>1!A17:U17</f>
        <v>Год раскрытия информации: 2018 год</v>
      </c>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87"/>
      <c r="AJ14" s="87"/>
      <c r="AK14" s="87"/>
      <c r="AL14" s="87"/>
      <c r="AM14" s="87"/>
      <c r="AN14" s="87"/>
      <c r="AO14" s="87"/>
      <c r="AP14" s="87"/>
      <c r="AQ14" s="87"/>
      <c r="AR14" s="87"/>
      <c r="AS14" s="87"/>
    </row>
    <row r="15" spans="1:45" ht="18.75">
      <c r="A15" s="547"/>
      <c r="B15" s="547"/>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86"/>
      <c r="AJ15" s="86"/>
      <c r="AK15" s="86"/>
      <c r="AL15" s="86"/>
      <c r="AM15" s="86"/>
      <c r="AN15" s="86"/>
      <c r="AO15" s="86"/>
      <c r="AP15" s="86"/>
      <c r="AQ15" s="86"/>
      <c r="AR15" s="86"/>
      <c r="AS15" s="86"/>
    </row>
    <row r="16" spans="1:44" ht="16.5" thickBot="1">
      <c r="A16" s="2"/>
      <c r="AI16" s="2"/>
      <c r="AJ16" s="2"/>
      <c r="AK16" s="2"/>
      <c r="AL16" s="2"/>
      <c r="AR16" s="4"/>
    </row>
    <row r="17" spans="1:45" ht="63.75" customHeight="1">
      <c r="A17" s="566" t="s">
        <v>649</v>
      </c>
      <c r="B17" s="536" t="s">
        <v>468</v>
      </c>
      <c r="C17" s="536" t="s">
        <v>266</v>
      </c>
      <c r="D17" s="543" t="s">
        <v>25</v>
      </c>
      <c r="E17" s="543" t="s">
        <v>32</v>
      </c>
      <c r="F17" s="536" t="s">
        <v>34</v>
      </c>
      <c r="G17" s="536"/>
      <c r="H17" s="536" t="s">
        <v>455</v>
      </c>
      <c r="I17" s="536"/>
      <c r="J17" s="536"/>
      <c r="K17" s="536"/>
      <c r="L17" s="536"/>
      <c r="M17" s="536"/>
      <c r="N17" s="555" t="s">
        <v>139</v>
      </c>
      <c r="O17" s="563" t="s">
        <v>471</v>
      </c>
      <c r="P17" s="536" t="s">
        <v>287</v>
      </c>
      <c r="Q17" s="536"/>
      <c r="R17" s="536"/>
      <c r="S17" s="536"/>
      <c r="T17" s="536" t="s">
        <v>486</v>
      </c>
      <c r="U17" s="536"/>
      <c r="V17" s="537" t="s">
        <v>485</v>
      </c>
      <c r="W17" s="538"/>
      <c r="X17" s="539"/>
      <c r="Y17" s="536" t="s">
        <v>470</v>
      </c>
      <c r="Z17" s="536"/>
      <c r="AA17" s="536"/>
      <c r="AB17" s="536"/>
      <c r="AC17" s="536"/>
      <c r="AD17" s="536"/>
      <c r="AE17" s="536"/>
      <c r="AF17" s="536"/>
      <c r="AG17" s="536"/>
      <c r="AH17" s="536"/>
      <c r="AI17" s="536"/>
      <c r="AJ17" s="536"/>
      <c r="AK17" s="536"/>
      <c r="AL17" s="536"/>
      <c r="AM17" s="536"/>
      <c r="AN17" s="536"/>
      <c r="AO17" s="536"/>
      <c r="AP17" s="536"/>
      <c r="AQ17" s="536"/>
      <c r="AR17" s="536"/>
      <c r="AS17" s="531" t="s">
        <v>24</v>
      </c>
    </row>
    <row r="18" spans="1:45" ht="85.5" customHeight="1">
      <c r="A18" s="567"/>
      <c r="B18" s="546"/>
      <c r="C18" s="546"/>
      <c r="D18" s="544"/>
      <c r="E18" s="544"/>
      <c r="F18" s="546"/>
      <c r="G18" s="546"/>
      <c r="H18" s="552" t="s">
        <v>456</v>
      </c>
      <c r="I18" s="553"/>
      <c r="J18" s="554"/>
      <c r="K18" s="540" t="s">
        <v>23</v>
      </c>
      <c r="L18" s="541"/>
      <c r="M18" s="542"/>
      <c r="N18" s="556"/>
      <c r="O18" s="564"/>
      <c r="P18" s="546" t="s">
        <v>456</v>
      </c>
      <c r="Q18" s="546"/>
      <c r="R18" s="546" t="s">
        <v>23</v>
      </c>
      <c r="S18" s="546"/>
      <c r="T18" s="546"/>
      <c r="U18" s="546"/>
      <c r="V18" s="540"/>
      <c r="W18" s="541"/>
      <c r="X18" s="542"/>
      <c r="Y18" s="546" t="s">
        <v>22</v>
      </c>
      <c r="Z18" s="546"/>
      <c r="AA18" s="546"/>
      <c r="AB18" s="546"/>
      <c r="AC18" s="546"/>
      <c r="AD18" s="546" t="s">
        <v>254</v>
      </c>
      <c r="AE18" s="546"/>
      <c r="AF18" s="546"/>
      <c r="AG18" s="546"/>
      <c r="AH18" s="546"/>
      <c r="AI18" s="533" t="s">
        <v>484</v>
      </c>
      <c r="AJ18" s="534"/>
      <c r="AK18" s="534"/>
      <c r="AL18" s="534"/>
      <c r="AM18" s="535"/>
      <c r="AN18" s="533" t="s">
        <v>219</v>
      </c>
      <c r="AO18" s="534"/>
      <c r="AP18" s="534"/>
      <c r="AQ18" s="534"/>
      <c r="AR18" s="535"/>
      <c r="AS18" s="532"/>
    </row>
    <row r="19" spans="1:45" ht="203.25" customHeight="1" thickBot="1">
      <c r="A19" s="568"/>
      <c r="B19" s="565"/>
      <c r="C19" s="565"/>
      <c r="D19" s="545"/>
      <c r="E19" s="545"/>
      <c r="F19" s="73" t="s">
        <v>216</v>
      </c>
      <c r="G19" s="221" t="s">
        <v>23</v>
      </c>
      <c r="H19" s="222" t="s">
        <v>241</v>
      </c>
      <c r="I19" s="222" t="s">
        <v>450</v>
      </c>
      <c r="J19" s="222" t="s">
        <v>449</v>
      </c>
      <c r="K19" s="183" t="s">
        <v>241</v>
      </c>
      <c r="L19" s="183" t="s">
        <v>450</v>
      </c>
      <c r="M19" s="183" t="s">
        <v>449</v>
      </c>
      <c r="N19" s="556"/>
      <c r="O19" s="564"/>
      <c r="P19" s="183" t="s">
        <v>288</v>
      </c>
      <c r="Q19" s="183" t="s">
        <v>421</v>
      </c>
      <c r="R19" s="183" t="s">
        <v>288</v>
      </c>
      <c r="S19" s="183" t="s">
        <v>421</v>
      </c>
      <c r="T19" s="73" t="s">
        <v>456</v>
      </c>
      <c r="U19" s="73" t="s">
        <v>23</v>
      </c>
      <c r="V19" s="183" t="s">
        <v>285</v>
      </c>
      <c r="W19" s="183" t="s">
        <v>472</v>
      </c>
      <c r="X19" s="183" t="s">
        <v>473</v>
      </c>
      <c r="Y19" s="183" t="s">
        <v>465</v>
      </c>
      <c r="Z19" s="183" t="s">
        <v>462</v>
      </c>
      <c r="AA19" s="183" t="s">
        <v>267</v>
      </c>
      <c r="AB19" s="73" t="s">
        <v>264</v>
      </c>
      <c r="AC19" s="73" t="s">
        <v>464</v>
      </c>
      <c r="AD19" s="183" t="s">
        <v>465</v>
      </c>
      <c r="AE19" s="183" t="s">
        <v>462</v>
      </c>
      <c r="AF19" s="183" t="s">
        <v>267</v>
      </c>
      <c r="AG19" s="73" t="s">
        <v>264</v>
      </c>
      <c r="AH19" s="73" t="s">
        <v>464</v>
      </c>
      <c r="AI19" s="183" t="s">
        <v>465</v>
      </c>
      <c r="AJ19" s="183" t="s">
        <v>462</v>
      </c>
      <c r="AK19" s="183" t="s">
        <v>267</v>
      </c>
      <c r="AL19" s="73" t="s">
        <v>264</v>
      </c>
      <c r="AM19" s="73" t="s">
        <v>464</v>
      </c>
      <c r="AN19" s="183" t="s">
        <v>465</v>
      </c>
      <c r="AO19" s="183" t="s">
        <v>462</v>
      </c>
      <c r="AP19" s="183" t="s">
        <v>267</v>
      </c>
      <c r="AQ19" s="73" t="s">
        <v>264</v>
      </c>
      <c r="AR19" s="183" t="s">
        <v>464</v>
      </c>
      <c r="AS19" s="532"/>
    </row>
    <row r="20" spans="1:45" ht="19.5" customHeight="1" thickBot="1">
      <c r="A20" s="226">
        <v>1</v>
      </c>
      <c r="B20" s="227">
        <v>2</v>
      </c>
      <c r="C20" s="227">
        <v>3</v>
      </c>
      <c r="D20" s="227">
        <v>4</v>
      </c>
      <c r="E20" s="227">
        <v>5</v>
      </c>
      <c r="F20" s="227">
        <v>6</v>
      </c>
      <c r="G20" s="227">
        <v>7</v>
      </c>
      <c r="H20" s="228">
        <v>8</v>
      </c>
      <c r="I20" s="228">
        <v>9</v>
      </c>
      <c r="J20" s="228">
        <v>10</v>
      </c>
      <c r="K20" s="227">
        <v>11</v>
      </c>
      <c r="L20" s="227">
        <v>12</v>
      </c>
      <c r="M20" s="227">
        <v>13</v>
      </c>
      <c r="N20" s="227">
        <v>14</v>
      </c>
      <c r="O20" s="227">
        <v>15</v>
      </c>
      <c r="P20" s="229" t="s">
        <v>409</v>
      </c>
      <c r="Q20" s="229" t="s">
        <v>410</v>
      </c>
      <c r="R20" s="229" t="s">
        <v>411</v>
      </c>
      <c r="S20" s="229" t="s">
        <v>412</v>
      </c>
      <c r="T20" s="227">
        <v>17</v>
      </c>
      <c r="U20" s="227">
        <v>18</v>
      </c>
      <c r="V20" s="227">
        <v>19</v>
      </c>
      <c r="W20" s="227">
        <v>20</v>
      </c>
      <c r="X20" s="227">
        <v>21</v>
      </c>
      <c r="Y20" s="227">
        <v>22</v>
      </c>
      <c r="Z20" s="227">
        <v>23</v>
      </c>
      <c r="AA20" s="227">
        <v>24</v>
      </c>
      <c r="AB20" s="227">
        <v>25</v>
      </c>
      <c r="AC20" s="227">
        <v>26</v>
      </c>
      <c r="AD20" s="227">
        <v>27</v>
      </c>
      <c r="AE20" s="227">
        <v>28</v>
      </c>
      <c r="AF20" s="227">
        <v>29</v>
      </c>
      <c r="AG20" s="227">
        <v>30</v>
      </c>
      <c r="AH20" s="227">
        <v>31</v>
      </c>
      <c r="AI20" s="227">
        <v>33</v>
      </c>
      <c r="AJ20" s="227">
        <v>34</v>
      </c>
      <c r="AK20" s="227">
        <v>35</v>
      </c>
      <c r="AL20" s="227">
        <v>36</v>
      </c>
      <c r="AM20" s="227">
        <v>37</v>
      </c>
      <c r="AN20" s="227">
        <v>38</v>
      </c>
      <c r="AO20" s="227">
        <v>39</v>
      </c>
      <c r="AP20" s="227">
        <v>40</v>
      </c>
      <c r="AQ20" s="227">
        <v>41</v>
      </c>
      <c r="AR20" s="227">
        <v>42</v>
      </c>
      <c r="AS20" s="230">
        <v>43</v>
      </c>
    </row>
    <row r="21" spans="1:45" s="146" customFormat="1" ht="15.75">
      <c r="A21" s="199"/>
      <c r="B21" s="223" t="s">
        <v>500</v>
      </c>
      <c r="C21" s="201" t="s">
        <v>274</v>
      </c>
      <c r="D21" s="224"/>
      <c r="E21" s="224"/>
      <c r="F21" s="224"/>
      <c r="G21" s="224"/>
      <c r="H21" s="224"/>
      <c r="I21" s="473">
        <f>SUM(I22:I27)</f>
        <v>27.529838409999996</v>
      </c>
      <c r="J21" s="365"/>
      <c r="K21" s="224"/>
      <c r="L21" s="473">
        <f>SUM(L22:L27)</f>
        <v>27.529399999999995</v>
      </c>
      <c r="M21" s="224"/>
      <c r="N21" s="224"/>
      <c r="O21" s="224"/>
      <c r="P21" s="473">
        <f aca="true" t="shared" si="0" ref="P21:U21">SUM(P22:P27)</f>
        <v>27.529838409999996</v>
      </c>
      <c r="Q21" s="473">
        <f t="shared" si="0"/>
        <v>27.529838409999996</v>
      </c>
      <c r="R21" s="473">
        <f t="shared" si="0"/>
        <v>27.529399999999995</v>
      </c>
      <c r="S21" s="473">
        <f t="shared" si="0"/>
        <v>27.529399999999995</v>
      </c>
      <c r="T21" s="473">
        <f t="shared" si="0"/>
        <v>27.529838409999996</v>
      </c>
      <c r="U21" s="473">
        <f t="shared" si="0"/>
        <v>27.529399999999995</v>
      </c>
      <c r="V21" s="473"/>
      <c r="W21" s="473"/>
      <c r="X21" s="473"/>
      <c r="Y21" s="473">
        <f>SUM(Y22:Y27)</f>
        <v>27.529838409999996</v>
      </c>
      <c r="Z21" s="473"/>
      <c r="AA21" s="473"/>
      <c r="AB21" s="473">
        <f>SUM(AB22:AB27)</f>
        <v>27.529838409999996</v>
      </c>
      <c r="AC21" s="473"/>
      <c r="AD21" s="473">
        <f>SUM(AD22:AD27)</f>
        <v>27.529399999999995</v>
      </c>
      <c r="AE21" s="473"/>
      <c r="AF21" s="473"/>
      <c r="AG21" s="473">
        <f>SUM(AG22:AG27)</f>
        <v>27.529399999999995</v>
      </c>
      <c r="AH21" s="473"/>
      <c r="AI21" s="473">
        <f>SUM(AI22:AI27)</f>
        <v>27.529838409999996</v>
      </c>
      <c r="AJ21" s="473"/>
      <c r="AK21" s="473"/>
      <c r="AL21" s="473">
        <f>SUM(AL22:AL27)</f>
        <v>27.529838409999996</v>
      </c>
      <c r="AM21" s="473"/>
      <c r="AN21" s="473">
        <f>SUM(AN22:AN27)</f>
        <v>27.529399999999995</v>
      </c>
      <c r="AO21" s="473"/>
      <c r="AP21" s="473"/>
      <c r="AQ21" s="473">
        <f>SUM(AQ22:AQ27)</f>
        <v>27.529399999999995</v>
      </c>
      <c r="AR21" s="224"/>
      <c r="AS21" s="225"/>
    </row>
    <row r="22" spans="1:45" s="146" customFormat="1" ht="15.75">
      <c r="A22" s="140" t="s">
        <v>501</v>
      </c>
      <c r="B22" s="134" t="s">
        <v>502</v>
      </c>
      <c r="C22" s="136" t="s">
        <v>274</v>
      </c>
      <c r="D22" s="145"/>
      <c r="E22" s="145"/>
      <c r="F22" s="145"/>
      <c r="G22" s="145"/>
      <c r="H22" s="145"/>
      <c r="I22" s="441">
        <v>0</v>
      </c>
      <c r="J22" s="364"/>
      <c r="K22" s="145"/>
      <c r="L22" s="441">
        <v>0</v>
      </c>
      <c r="M22" s="145"/>
      <c r="N22" s="145"/>
      <c r="O22" s="145"/>
      <c r="P22" s="441">
        <v>0</v>
      </c>
      <c r="Q22" s="441">
        <v>0</v>
      </c>
      <c r="R22" s="441">
        <v>0</v>
      </c>
      <c r="S22" s="441">
        <v>0</v>
      </c>
      <c r="T22" s="441">
        <v>0</v>
      </c>
      <c r="U22" s="441">
        <v>0</v>
      </c>
      <c r="V22" s="441"/>
      <c r="W22" s="441"/>
      <c r="X22" s="441"/>
      <c r="Y22" s="441">
        <v>0</v>
      </c>
      <c r="Z22" s="441"/>
      <c r="AA22" s="441"/>
      <c r="AB22" s="441">
        <v>0</v>
      </c>
      <c r="AC22" s="441"/>
      <c r="AD22" s="441">
        <v>0</v>
      </c>
      <c r="AE22" s="441"/>
      <c r="AF22" s="441"/>
      <c r="AG22" s="441">
        <v>0</v>
      </c>
      <c r="AH22" s="441"/>
      <c r="AI22" s="441">
        <v>0</v>
      </c>
      <c r="AJ22" s="441"/>
      <c r="AK22" s="441"/>
      <c r="AL22" s="441">
        <v>0</v>
      </c>
      <c r="AM22" s="441"/>
      <c r="AN22" s="441">
        <v>0</v>
      </c>
      <c r="AO22" s="441"/>
      <c r="AP22" s="441"/>
      <c r="AQ22" s="441">
        <v>0</v>
      </c>
      <c r="AR22" s="145"/>
      <c r="AS22" s="208"/>
    </row>
    <row r="23" spans="1:45" s="146" customFormat="1" ht="15.75">
      <c r="A23" s="140" t="s">
        <v>503</v>
      </c>
      <c r="B23" s="134" t="s">
        <v>504</v>
      </c>
      <c r="C23" s="136" t="s">
        <v>274</v>
      </c>
      <c r="D23" s="145"/>
      <c r="E23" s="145"/>
      <c r="F23" s="145"/>
      <c r="G23" s="145"/>
      <c r="H23" s="145"/>
      <c r="I23" s="441">
        <f>I28</f>
        <v>15.556378409999999</v>
      </c>
      <c r="J23" s="364"/>
      <c r="K23" s="145"/>
      <c r="L23" s="441">
        <f>L28</f>
        <v>16.309399999999997</v>
      </c>
      <c r="M23" s="145"/>
      <c r="N23" s="145"/>
      <c r="O23" s="145"/>
      <c r="P23" s="441">
        <f aca="true" t="shared" si="1" ref="P23:U23">P28</f>
        <v>15.556378409999999</v>
      </c>
      <c r="Q23" s="441">
        <f t="shared" si="1"/>
        <v>15.556378409999999</v>
      </c>
      <c r="R23" s="441">
        <f t="shared" si="1"/>
        <v>16.309399999999997</v>
      </c>
      <c r="S23" s="441">
        <f t="shared" si="1"/>
        <v>16.309399999999997</v>
      </c>
      <c r="T23" s="441">
        <f t="shared" si="1"/>
        <v>15.556378409999999</v>
      </c>
      <c r="U23" s="441">
        <f t="shared" si="1"/>
        <v>16.309399999999997</v>
      </c>
      <c r="V23" s="441"/>
      <c r="W23" s="441"/>
      <c r="X23" s="441"/>
      <c r="Y23" s="441">
        <f>Y28</f>
        <v>15.556378409999999</v>
      </c>
      <c r="Z23" s="441"/>
      <c r="AA23" s="441"/>
      <c r="AB23" s="441">
        <f>AB28</f>
        <v>15.556378409999999</v>
      </c>
      <c r="AC23" s="441"/>
      <c r="AD23" s="441">
        <f>AD28</f>
        <v>16.309399999999997</v>
      </c>
      <c r="AE23" s="441"/>
      <c r="AF23" s="441"/>
      <c r="AG23" s="441">
        <f>AG28</f>
        <v>16.309399999999997</v>
      </c>
      <c r="AH23" s="441"/>
      <c r="AI23" s="441">
        <f>AI28</f>
        <v>15.556378409999999</v>
      </c>
      <c r="AJ23" s="441"/>
      <c r="AK23" s="441"/>
      <c r="AL23" s="441">
        <f>AL28</f>
        <v>15.556378409999999</v>
      </c>
      <c r="AM23" s="441"/>
      <c r="AN23" s="441">
        <f>AN28</f>
        <v>16.309399999999997</v>
      </c>
      <c r="AO23" s="441"/>
      <c r="AP23" s="441"/>
      <c r="AQ23" s="441">
        <f>AQ28</f>
        <v>16.309399999999997</v>
      </c>
      <c r="AR23" s="145"/>
      <c r="AS23" s="208"/>
    </row>
    <row r="24" spans="1:45" s="146" customFormat="1" ht="31.5">
      <c r="A24" s="140" t="s">
        <v>505</v>
      </c>
      <c r="B24" s="134" t="s">
        <v>506</v>
      </c>
      <c r="C24" s="136" t="s">
        <v>274</v>
      </c>
      <c r="D24" s="145"/>
      <c r="E24" s="145"/>
      <c r="F24" s="145"/>
      <c r="G24" s="145"/>
      <c r="H24" s="145"/>
      <c r="I24" s="441">
        <v>0</v>
      </c>
      <c r="J24" s="145"/>
      <c r="K24" s="145"/>
      <c r="L24" s="441">
        <v>0</v>
      </c>
      <c r="M24" s="145"/>
      <c r="N24" s="145"/>
      <c r="O24" s="145"/>
      <c r="P24" s="441">
        <v>0</v>
      </c>
      <c r="Q24" s="441">
        <v>0</v>
      </c>
      <c r="R24" s="441">
        <v>0</v>
      </c>
      <c r="S24" s="441">
        <v>0</v>
      </c>
      <c r="T24" s="441">
        <v>0</v>
      </c>
      <c r="U24" s="441">
        <v>0</v>
      </c>
      <c r="V24" s="441"/>
      <c r="W24" s="441"/>
      <c r="X24" s="441"/>
      <c r="Y24" s="441">
        <v>0</v>
      </c>
      <c r="Z24" s="441"/>
      <c r="AA24" s="441"/>
      <c r="AB24" s="441">
        <v>0</v>
      </c>
      <c r="AC24" s="441"/>
      <c r="AD24" s="441">
        <v>0</v>
      </c>
      <c r="AE24" s="441"/>
      <c r="AF24" s="441"/>
      <c r="AG24" s="441">
        <v>0</v>
      </c>
      <c r="AH24" s="441"/>
      <c r="AI24" s="441">
        <v>0</v>
      </c>
      <c r="AJ24" s="441"/>
      <c r="AK24" s="441"/>
      <c r="AL24" s="441">
        <v>0</v>
      </c>
      <c r="AM24" s="441"/>
      <c r="AN24" s="441">
        <v>0</v>
      </c>
      <c r="AO24" s="441"/>
      <c r="AP24" s="441"/>
      <c r="AQ24" s="441">
        <v>0</v>
      </c>
      <c r="AR24" s="145"/>
      <c r="AS24" s="208"/>
    </row>
    <row r="25" spans="1:45" s="146" customFormat="1" ht="15.75">
      <c r="A25" s="140" t="s">
        <v>507</v>
      </c>
      <c r="B25" s="134" t="s">
        <v>508</v>
      </c>
      <c r="C25" s="136" t="s">
        <v>274</v>
      </c>
      <c r="D25" s="145"/>
      <c r="E25" s="145"/>
      <c r="F25" s="145"/>
      <c r="G25" s="145"/>
      <c r="H25" s="145"/>
      <c r="I25" s="441">
        <f>I65</f>
        <v>0</v>
      </c>
      <c r="J25" s="145"/>
      <c r="K25" s="145"/>
      <c r="L25" s="441">
        <f>L65</f>
        <v>0</v>
      </c>
      <c r="M25" s="145"/>
      <c r="N25" s="145"/>
      <c r="O25" s="145"/>
      <c r="P25" s="441">
        <f aca="true" t="shared" si="2" ref="P25:U25">P65</f>
        <v>0</v>
      </c>
      <c r="Q25" s="441">
        <f t="shared" si="2"/>
        <v>0</v>
      </c>
      <c r="R25" s="441">
        <f t="shared" si="2"/>
        <v>0</v>
      </c>
      <c r="S25" s="441">
        <f t="shared" si="2"/>
        <v>0</v>
      </c>
      <c r="T25" s="441">
        <f t="shared" si="2"/>
        <v>0</v>
      </c>
      <c r="U25" s="441">
        <f t="shared" si="2"/>
        <v>0</v>
      </c>
      <c r="V25" s="441"/>
      <c r="W25" s="441"/>
      <c r="X25" s="441"/>
      <c r="Y25" s="441">
        <f>Y65</f>
        <v>0</v>
      </c>
      <c r="Z25" s="441"/>
      <c r="AA25" s="441"/>
      <c r="AB25" s="441">
        <f>AB65</f>
        <v>0</v>
      </c>
      <c r="AC25" s="441"/>
      <c r="AD25" s="441">
        <f>AD65</f>
        <v>0</v>
      </c>
      <c r="AE25" s="441"/>
      <c r="AF25" s="441"/>
      <c r="AG25" s="441">
        <f>AG65</f>
        <v>0</v>
      </c>
      <c r="AH25" s="441"/>
      <c r="AI25" s="441">
        <f>AI65</f>
        <v>0</v>
      </c>
      <c r="AJ25" s="441"/>
      <c r="AK25" s="441"/>
      <c r="AL25" s="441">
        <f>AL65</f>
        <v>0</v>
      </c>
      <c r="AM25" s="441"/>
      <c r="AN25" s="441">
        <f>AN65</f>
        <v>0</v>
      </c>
      <c r="AO25" s="441"/>
      <c r="AP25" s="441"/>
      <c r="AQ25" s="441">
        <f>AQ65</f>
        <v>0</v>
      </c>
      <c r="AR25" s="145"/>
      <c r="AS25" s="208"/>
    </row>
    <row r="26" spans="1:45" s="146" customFormat="1" ht="15.75">
      <c r="A26" s="140" t="s">
        <v>509</v>
      </c>
      <c r="B26" s="135" t="s">
        <v>510</v>
      </c>
      <c r="C26" s="136" t="s">
        <v>274</v>
      </c>
      <c r="D26" s="145"/>
      <c r="E26" s="145"/>
      <c r="F26" s="145"/>
      <c r="G26" s="145"/>
      <c r="H26" s="145"/>
      <c r="I26" s="441">
        <v>0</v>
      </c>
      <c r="J26" s="145"/>
      <c r="K26" s="145"/>
      <c r="L26" s="441">
        <v>0</v>
      </c>
      <c r="M26" s="145"/>
      <c r="N26" s="145"/>
      <c r="O26" s="145"/>
      <c r="P26" s="441">
        <v>0</v>
      </c>
      <c r="Q26" s="441">
        <v>0</v>
      </c>
      <c r="R26" s="441">
        <v>0</v>
      </c>
      <c r="S26" s="441">
        <v>0</v>
      </c>
      <c r="T26" s="441">
        <v>0</v>
      </c>
      <c r="U26" s="441">
        <v>0</v>
      </c>
      <c r="V26" s="441"/>
      <c r="W26" s="441"/>
      <c r="X26" s="441"/>
      <c r="Y26" s="441">
        <v>0</v>
      </c>
      <c r="Z26" s="441"/>
      <c r="AA26" s="441"/>
      <c r="AB26" s="441">
        <v>0</v>
      </c>
      <c r="AC26" s="441"/>
      <c r="AD26" s="441">
        <v>0</v>
      </c>
      <c r="AE26" s="441"/>
      <c r="AF26" s="441"/>
      <c r="AG26" s="441">
        <v>0</v>
      </c>
      <c r="AH26" s="441"/>
      <c r="AI26" s="441">
        <v>0</v>
      </c>
      <c r="AJ26" s="441"/>
      <c r="AK26" s="441"/>
      <c r="AL26" s="441">
        <v>0</v>
      </c>
      <c r="AM26" s="441"/>
      <c r="AN26" s="441">
        <v>0</v>
      </c>
      <c r="AO26" s="441"/>
      <c r="AP26" s="441"/>
      <c r="AQ26" s="441">
        <v>0</v>
      </c>
      <c r="AR26" s="145"/>
      <c r="AS26" s="208"/>
    </row>
    <row r="27" spans="1:45" s="146" customFormat="1" ht="15.75">
      <c r="A27" s="140" t="s">
        <v>511</v>
      </c>
      <c r="B27" s="135" t="s">
        <v>512</v>
      </c>
      <c r="C27" s="136" t="s">
        <v>274</v>
      </c>
      <c r="D27" s="145"/>
      <c r="E27" s="145"/>
      <c r="F27" s="145"/>
      <c r="G27" s="145"/>
      <c r="H27" s="145"/>
      <c r="I27" s="441">
        <f>I60</f>
        <v>11.97346</v>
      </c>
      <c r="J27" s="145"/>
      <c r="K27" s="145"/>
      <c r="L27" s="441">
        <f>L60</f>
        <v>11.219999999999999</v>
      </c>
      <c r="M27" s="145"/>
      <c r="N27" s="145"/>
      <c r="O27" s="145"/>
      <c r="P27" s="441">
        <f aca="true" t="shared" si="3" ref="P27:U27">P60</f>
        <v>11.97346</v>
      </c>
      <c r="Q27" s="441">
        <f t="shared" si="3"/>
        <v>11.97346</v>
      </c>
      <c r="R27" s="441">
        <f t="shared" si="3"/>
        <v>11.219999999999999</v>
      </c>
      <c r="S27" s="441">
        <f t="shared" si="3"/>
        <v>11.219999999999999</v>
      </c>
      <c r="T27" s="441">
        <f t="shared" si="3"/>
        <v>11.97346</v>
      </c>
      <c r="U27" s="441">
        <f t="shared" si="3"/>
        <v>11.219999999999999</v>
      </c>
      <c r="V27" s="441"/>
      <c r="W27" s="441"/>
      <c r="X27" s="441"/>
      <c r="Y27" s="441">
        <f>Y60</f>
        <v>11.97346</v>
      </c>
      <c r="Z27" s="441"/>
      <c r="AA27" s="441"/>
      <c r="AB27" s="441">
        <f>AB60</f>
        <v>11.97346</v>
      </c>
      <c r="AC27" s="441"/>
      <c r="AD27" s="441">
        <f>AD60</f>
        <v>11.219999999999999</v>
      </c>
      <c r="AE27" s="441"/>
      <c r="AF27" s="441"/>
      <c r="AG27" s="441">
        <f>AG60</f>
        <v>11.219999999999999</v>
      </c>
      <c r="AH27" s="441"/>
      <c r="AI27" s="441">
        <f>AI60</f>
        <v>11.97346</v>
      </c>
      <c r="AJ27" s="441"/>
      <c r="AK27" s="441"/>
      <c r="AL27" s="441">
        <f>AL60</f>
        <v>11.97346</v>
      </c>
      <c r="AM27" s="441"/>
      <c r="AN27" s="441">
        <f>AN60</f>
        <v>11.219999999999999</v>
      </c>
      <c r="AO27" s="441"/>
      <c r="AP27" s="441"/>
      <c r="AQ27" s="441">
        <f>AQ60</f>
        <v>11.219999999999999</v>
      </c>
      <c r="AR27" s="145"/>
      <c r="AS27" s="208"/>
    </row>
    <row r="28" spans="1:45" s="146" customFormat="1" ht="15.75">
      <c r="A28" s="140" t="s">
        <v>300</v>
      </c>
      <c r="B28" s="137" t="s">
        <v>273</v>
      </c>
      <c r="C28" s="136" t="s">
        <v>274</v>
      </c>
      <c r="D28" s="145"/>
      <c r="E28" s="145"/>
      <c r="F28" s="145"/>
      <c r="G28" s="145"/>
      <c r="H28" s="145"/>
      <c r="I28" s="441">
        <f>I29+I56</f>
        <v>15.556378409999999</v>
      </c>
      <c r="J28" s="145"/>
      <c r="K28" s="145"/>
      <c r="L28" s="441">
        <f>L29+L56</f>
        <v>16.309399999999997</v>
      </c>
      <c r="M28" s="145"/>
      <c r="N28" s="145"/>
      <c r="O28" s="145"/>
      <c r="P28" s="441">
        <f aca="true" t="shared" si="4" ref="P28:U28">P29+P56</f>
        <v>15.556378409999999</v>
      </c>
      <c r="Q28" s="441">
        <f t="shared" si="4"/>
        <v>15.556378409999999</v>
      </c>
      <c r="R28" s="441">
        <f t="shared" si="4"/>
        <v>16.309399999999997</v>
      </c>
      <c r="S28" s="441">
        <f t="shared" si="4"/>
        <v>16.309399999999997</v>
      </c>
      <c r="T28" s="441">
        <f t="shared" si="4"/>
        <v>15.556378409999999</v>
      </c>
      <c r="U28" s="441">
        <f t="shared" si="4"/>
        <v>16.309399999999997</v>
      </c>
      <c r="V28" s="441"/>
      <c r="W28" s="441"/>
      <c r="X28" s="441"/>
      <c r="Y28" s="441">
        <f>Y29+Y56</f>
        <v>15.556378409999999</v>
      </c>
      <c r="Z28" s="441"/>
      <c r="AA28" s="441"/>
      <c r="AB28" s="441">
        <f>AB29+AB56</f>
        <v>15.556378409999999</v>
      </c>
      <c r="AC28" s="441"/>
      <c r="AD28" s="441">
        <f>AD29+AD56</f>
        <v>16.309399999999997</v>
      </c>
      <c r="AE28" s="441"/>
      <c r="AF28" s="441"/>
      <c r="AG28" s="441">
        <f>AG29+AG56</f>
        <v>16.309399999999997</v>
      </c>
      <c r="AH28" s="441"/>
      <c r="AI28" s="441">
        <f>AI29+AI56</f>
        <v>15.556378409999999</v>
      </c>
      <c r="AJ28" s="441"/>
      <c r="AK28" s="441"/>
      <c r="AL28" s="441">
        <f>AL29+AL56</f>
        <v>15.556378409999999</v>
      </c>
      <c r="AM28" s="441"/>
      <c r="AN28" s="441">
        <f>AN29+AN56</f>
        <v>16.309399999999997</v>
      </c>
      <c r="AO28" s="441"/>
      <c r="AP28" s="441"/>
      <c r="AQ28" s="441">
        <f>AQ29+AQ56</f>
        <v>16.309399999999997</v>
      </c>
      <c r="AR28" s="145"/>
      <c r="AS28" s="208"/>
    </row>
    <row r="29" spans="1:45" s="146" customFormat="1" ht="15.75">
      <c r="A29" s="140" t="s">
        <v>301</v>
      </c>
      <c r="B29" s="137" t="s">
        <v>276</v>
      </c>
      <c r="C29" s="136" t="s">
        <v>274</v>
      </c>
      <c r="D29" s="145"/>
      <c r="E29" s="145"/>
      <c r="F29" s="145"/>
      <c r="G29" s="145"/>
      <c r="H29" s="145"/>
      <c r="I29" s="441">
        <f>SUM(I30:I55)</f>
        <v>14.118474469999999</v>
      </c>
      <c r="J29" s="145"/>
      <c r="K29" s="145"/>
      <c r="L29" s="441">
        <f>SUM(L30:L55)</f>
        <v>14.388474469999998</v>
      </c>
      <c r="M29" s="145"/>
      <c r="N29" s="145"/>
      <c r="O29" s="145"/>
      <c r="P29" s="441">
        <f aca="true" t="shared" si="5" ref="P29:U29">SUM(P30:P55)</f>
        <v>14.118474469999999</v>
      </c>
      <c r="Q29" s="441">
        <f t="shared" si="5"/>
        <v>14.118474469999999</v>
      </c>
      <c r="R29" s="441">
        <f t="shared" si="5"/>
        <v>14.388474469999998</v>
      </c>
      <c r="S29" s="441">
        <f t="shared" si="5"/>
        <v>14.388474469999998</v>
      </c>
      <c r="T29" s="441">
        <f t="shared" si="5"/>
        <v>14.118474469999999</v>
      </c>
      <c r="U29" s="441">
        <f t="shared" si="5"/>
        <v>14.388474469999998</v>
      </c>
      <c r="V29" s="441"/>
      <c r="W29" s="441"/>
      <c r="X29" s="441"/>
      <c r="Y29" s="441">
        <f>SUM(Y30:Y55)</f>
        <v>14.118474469999999</v>
      </c>
      <c r="Z29" s="441"/>
      <c r="AA29" s="441"/>
      <c r="AB29" s="441">
        <f>SUM(AB30:AB55)</f>
        <v>14.118474469999999</v>
      </c>
      <c r="AC29" s="441"/>
      <c r="AD29" s="441">
        <f>SUM(AD30:AD55)</f>
        <v>14.388474469999998</v>
      </c>
      <c r="AE29" s="441"/>
      <c r="AF29" s="441"/>
      <c r="AG29" s="441">
        <f>SUM(AG30:AG55)</f>
        <v>14.388474469999998</v>
      </c>
      <c r="AH29" s="441"/>
      <c r="AI29" s="441">
        <f>SUM(AI30:AI55)</f>
        <v>14.118474469999999</v>
      </c>
      <c r="AJ29" s="441"/>
      <c r="AK29" s="441"/>
      <c r="AL29" s="441">
        <f>SUM(AL30:AL55)</f>
        <v>14.118474469999999</v>
      </c>
      <c r="AM29" s="441"/>
      <c r="AN29" s="441">
        <f>SUM(AN30:AN55)</f>
        <v>14.388474469999998</v>
      </c>
      <c r="AO29" s="441"/>
      <c r="AP29" s="441"/>
      <c r="AQ29" s="441">
        <f>SUM(AQ30:AQ55)</f>
        <v>14.388474469999998</v>
      </c>
      <c r="AR29" s="145"/>
      <c r="AS29" s="208"/>
    </row>
    <row r="30" spans="1:45" s="2" customFormat="1" ht="31.5">
      <c r="A30" s="209" t="str">
        <f>1!A33</f>
        <v>1.1.1</v>
      </c>
      <c r="B30" s="122" t="str">
        <f>1!B33</f>
        <v>Реконструкция ВЛ-10 кВ от ТП -165 до ТП-186 (СИП), п.Иноземцево, L= 0,3 км</v>
      </c>
      <c r="C30" s="122" t="str">
        <f>1!C33</f>
        <v>G_Gelezno_014</v>
      </c>
      <c r="D30" s="91" t="s">
        <v>283</v>
      </c>
      <c r="E30" s="91">
        <v>2018</v>
      </c>
      <c r="F30" s="91">
        <v>2018</v>
      </c>
      <c r="G30" s="91"/>
      <c r="H30" s="123" t="s">
        <v>384</v>
      </c>
      <c r="I30" s="477">
        <v>0.44969695</v>
      </c>
      <c r="J30" s="125">
        <v>42766</v>
      </c>
      <c r="K30" s="91"/>
      <c r="L30" s="477">
        <v>0.44969695</v>
      </c>
      <c r="M30" s="125">
        <f aca="true" t="shared" si="6" ref="M30:M41">J30</f>
        <v>42766</v>
      </c>
      <c r="N30" s="91"/>
      <c r="O30" s="91"/>
      <c r="P30" s="477">
        <f>I30</f>
        <v>0.44969695</v>
      </c>
      <c r="Q30" s="477">
        <f>I30</f>
        <v>0.44969695</v>
      </c>
      <c r="R30" s="477">
        <f>L30</f>
        <v>0.44969695</v>
      </c>
      <c r="S30" s="477">
        <f>L30</f>
        <v>0.44969695</v>
      </c>
      <c r="T30" s="477">
        <f>I30</f>
        <v>0.44969695</v>
      </c>
      <c r="U30" s="477">
        <f>L30</f>
        <v>0.44969695</v>
      </c>
      <c r="V30" s="477"/>
      <c r="W30" s="477"/>
      <c r="X30" s="477"/>
      <c r="Y30" s="477">
        <f>Z30+AA30+AB30+AC30</f>
        <v>0.44969695</v>
      </c>
      <c r="Z30" s="477"/>
      <c r="AA30" s="477"/>
      <c r="AB30" s="477">
        <f>Q30</f>
        <v>0.44969695</v>
      </c>
      <c r="AC30" s="477"/>
      <c r="AD30" s="477">
        <f>AE30+AF30+AG30+AH30</f>
        <v>0.44969695</v>
      </c>
      <c r="AE30" s="477"/>
      <c r="AF30" s="477"/>
      <c r="AG30" s="477">
        <f>S30</f>
        <v>0.44969695</v>
      </c>
      <c r="AH30" s="477"/>
      <c r="AI30" s="477">
        <f>AJ30+AK30+AL30+AM30</f>
        <v>0.44969695</v>
      </c>
      <c r="AJ30" s="477"/>
      <c r="AK30" s="477"/>
      <c r="AL30" s="477">
        <f>AB30</f>
        <v>0.44969695</v>
      </c>
      <c r="AM30" s="477"/>
      <c r="AN30" s="477">
        <f>AO30+AP30+AQ30+AR30</f>
        <v>0.44969695</v>
      </c>
      <c r="AO30" s="477"/>
      <c r="AP30" s="477"/>
      <c r="AQ30" s="477">
        <f>AG30</f>
        <v>0.44969695</v>
      </c>
      <c r="AR30" s="126"/>
      <c r="AS30" s="210" t="s">
        <v>258</v>
      </c>
    </row>
    <row r="31" spans="1:45" s="2" customFormat="1" ht="31.5">
      <c r="A31" s="209" t="str">
        <f>1!A34</f>
        <v>1.1.2</v>
      </c>
      <c r="B31" s="122" t="str">
        <f>1!B34</f>
        <v>Реконструкция ВЛ-0,4 кВ в СИП от ТП-30 ул.Октябрьская, г.Железноводск, L=0,5 км</v>
      </c>
      <c r="C31" s="122" t="str">
        <f>1!C34</f>
        <v>G_Gelezno_015</v>
      </c>
      <c r="D31" s="91" t="s">
        <v>283</v>
      </c>
      <c r="E31" s="91">
        <v>2018</v>
      </c>
      <c r="F31" s="91">
        <v>2018</v>
      </c>
      <c r="G31" s="91"/>
      <c r="H31" s="123" t="s">
        <v>384</v>
      </c>
      <c r="I31" s="477">
        <v>0.42835435</v>
      </c>
      <c r="J31" s="125">
        <v>42766</v>
      </c>
      <c r="K31" s="91"/>
      <c r="L31" s="477">
        <v>0.42835435</v>
      </c>
      <c r="M31" s="125">
        <f t="shared" si="6"/>
        <v>42766</v>
      </c>
      <c r="N31" s="91"/>
      <c r="O31" s="91"/>
      <c r="P31" s="477">
        <f aca="true" t="shared" si="7" ref="P31:P38">I31</f>
        <v>0.42835435</v>
      </c>
      <c r="Q31" s="477">
        <f aca="true" t="shared" si="8" ref="Q31:Q38">I31</f>
        <v>0.42835435</v>
      </c>
      <c r="R31" s="477">
        <f aca="true" t="shared" si="9" ref="R31:R54">L31</f>
        <v>0.42835435</v>
      </c>
      <c r="S31" s="477">
        <f aca="true" t="shared" si="10" ref="S31:S54">L31</f>
        <v>0.42835435</v>
      </c>
      <c r="T31" s="477">
        <f aca="true" t="shared" si="11" ref="T31:T53">I31</f>
        <v>0.42835435</v>
      </c>
      <c r="U31" s="477">
        <f aca="true" t="shared" si="12" ref="U31:U54">L31</f>
        <v>0.42835435</v>
      </c>
      <c r="V31" s="477"/>
      <c r="W31" s="477"/>
      <c r="X31" s="477"/>
      <c r="Y31" s="477">
        <f aca="true" t="shared" si="13" ref="Y31:Y53">Z31+AA31+AB31+AC31</f>
        <v>0.42835435</v>
      </c>
      <c r="Z31" s="477"/>
      <c r="AA31" s="477"/>
      <c r="AB31" s="477">
        <f aca="true" t="shared" si="14" ref="AB31:AB53">Q31</f>
        <v>0.42835435</v>
      </c>
      <c r="AC31" s="477"/>
      <c r="AD31" s="477">
        <f aca="true" t="shared" si="15" ref="AD31:AD41">AE31+AF31+AG31+AH31</f>
        <v>0.42835435</v>
      </c>
      <c r="AE31" s="477"/>
      <c r="AF31" s="477"/>
      <c r="AG31" s="477">
        <f aca="true" t="shared" si="16" ref="AG31:AG41">S31</f>
        <v>0.42835435</v>
      </c>
      <c r="AH31" s="477"/>
      <c r="AI31" s="477">
        <f aca="true" t="shared" si="17" ref="AI31:AI53">AJ31+AK31+AL31+AM31</f>
        <v>0.42835435</v>
      </c>
      <c r="AJ31" s="477"/>
      <c r="AK31" s="477"/>
      <c r="AL31" s="477">
        <f aca="true" t="shared" si="18" ref="AL31:AL53">AB31</f>
        <v>0.42835435</v>
      </c>
      <c r="AM31" s="477"/>
      <c r="AN31" s="477">
        <f aca="true" t="shared" si="19" ref="AN31:AN54">AO31+AP31+AQ31+AR31</f>
        <v>0.42835435</v>
      </c>
      <c r="AO31" s="477"/>
      <c r="AP31" s="477"/>
      <c r="AQ31" s="477">
        <f aca="true" t="shared" si="20" ref="AQ31:AQ54">AG31</f>
        <v>0.42835435</v>
      </c>
      <c r="AR31" s="126"/>
      <c r="AS31" s="210" t="s">
        <v>258</v>
      </c>
    </row>
    <row r="32" spans="1:45" s="2" customFormat="1" ht="31.5">
      <c r="A32" s="209" t="str">
        <f>1!A35</f>
        <v>1.1.3</v>
      </c>
      <c r="B32" s="122" t="str">
        <f>1!B35</f>
        <v>Реконструкция ВЛ-0,4 кВ в СИП от ТП-31 ул.Октябрьская, г.Железноводск, L=0,4 км</v>
      </c>
      <c r="C32" s="122" t="str">
        <f>1!C35</f>
        <v>G_Gelezno_016</v>
      </c>
      <c r="D32" s="91" t="s">
        <v>283</v>
      </c>
      <c r="E32" s="91">
        <v>2018</v>
      </c>
      <c r="F32" s="91">
        <v>2018</v>
      </c>
      <c r="G32" s="91"/>
      <c r="H32" s="123" t="s">
        <v>384</v>
      </c>
      <c r="I32" s="477">
        <v>0.48276789</v>
      </c>
      <c r="J32" s="125">
        <v>42766</v>
      </c>
      <c r="K32" s="91"/>
      <c r="L32" s="477">
        <v>0.48276789</v>
      </c>
      <c r="M32" s="125">
        <f t="shared" si="6"/>
        <v>42766</v>
      </c>
      <c r="N32" s="91"/>
      <c r="O32" s="91"/>
      <c r="P32" s="477">
        <f t="shared" si="7"/>
        <v>0.48276789</v>
      </c>
      <c r="Q32" s="477">
        <f t="shared" si="8"/>
        <v>0.48276789</v>
      </c>
      <c r="R32" s="477">
        <f t="shared" si="9"/>
        <v>0.48276789</v>
      </c>
      <c r="S32" s="477">
        <f t="shared" si="10"/>
        <v>0.48276789</v>
      </c>
      <c r="T32" s="477">
        <f t="shared" si="11"/>
        <v>0.48276789</v>
      </c>
      <c r="U32" s="477">
        <f t="shared" si="12"/>
        <v>0.48276789</v>
      </c>
      <c r="V32" s="477"/>
      <c r="W32" s="477"/>
      <c r="X32" s="477"/>
      <c r="Y32" s="477">
        <f t="shared" si="13"/>
        <v>0.48276789</v>
      </c>
      <c r="Z32" s="477"/>
      <c r="AA32" s="477"/>
      <c r="AB32" s="477">
        <f t="shared" si="14"/>
        <v>0.48276789</v>
      </c>
      <c r="AC32" s="477"/>
      <c r="AD32" s="477">
        <f t="shared" si="15"/>
        <v>0.48276789</v>
      </c>
      <c r="AE32" s="477"/>
      <c r="AF32" s="477"/>
      <c r="AG32" s="477">
        <f t="shared" si="16"/>
        <v>0.48276789</v>
      </c>
      <c r="AH32" s="477"/>
      <c r="AI32" s="477">
        <f t="shared" si="17"/>
        <v>0.48276789</v>
      </c>
      <c r="AJ32" s="477"/>
      <c r="AK32" s="477"/>
      <c r="AL32" s="477">
        <f t="shared" si="18"/>
        <v>0.48276789</v>
      </c>
      <c r="AM32" s="477"/>
      <c r="AN32" s="477">
        <f t="shared" si="19"/>
        <v>0.48276789</v>
      </c>
      <c r="AO32" s="477"/>
      <c r="AP32" s="477"/>
      <c r="AQ32" s="477">
        <f t="shared" si="20"/>
        <v>0.48276789</v>
      </c>
      <c r="AR32" s="126"/>
      <c r="AS32" s="210" t="s">
        <v>258</v>
      </c>
    </row>
    <row r="33" spans="1:45" s="2" customFormat="1" ht="31.5">
      <c r="A33" s="209" t="str">
        <f>1!A36</f>
        <v>1.1.4</v>
      </c>
      <c r="B33" s="122" t="str">
        <f>1!B36</f>
        <v>Реконструкция ВЛ-0,4 кВ в СИП по ул.Развальская, г.Железноводск, L=0,25 км</v>
      </c>
      <c r="C33" s="122" t="str">
        <f>1!C36</f>
        <v>G_Gelezno_017</v>
      </c>
      <c r="D33" s="91" t="s">
        <v>283</v>
      </c>
      <c r="E33" s="91">
        <v>2018</v>
      </c>
      <c r="F33" s="91">
        <v>2018</v>
      </c>
      <c r="G33" s="91"/>
      <c r="H33" s="123" t="s">
        <v>384</v>
      </c>
      <c r="I33" s="477">
        <v>0.24193121</v>
      </c>
      <c r="J33" s="125">
        <v>42766</v>
      </c>
      <c r="K33" s="91"/>
      <c r="L33" s="477">
        <v>0.24193121</v>
      </c>
      <c r="M33" s="125">
        <f t="shared" si="6"/>
        <v>42766</v>
      </c>
      <c r="N33" s="91"/>
      <c r="O33" s="91"/>
      <c r="P33" s="477">
        <f t="shared" si="7"/>
        <v>0.24193121</v>
      </c>
      <c r="Q33" s="477">
        <f t="shared" si="8"/>
        <v>0.24193121</v>
      </c>
      <c r="R33" s="477">
        <f t="shared" si="9"/>
        <v>0.24193121</v>
      </c>
      <c r="S33" s="477">
        <f t="shared" si="10"/>
        <v>0.24193121</v>
      </c>
      <c r="T33" s="477">
        <f t="shared" si="11"/>
        <v>0.24193121</v>
      </c>
      <c r="U33" s="477">
        <f t="shared" si="12"/>
        <v>0.24193121</v>
      </c>
      <c r="V33" s="477"/>
      <c r="W33" s="477"/>
      <c r="X33" s="477"/>
      <c r="Y33" s="477">
        <f t="shared" si="13"/>
        <v>0.24193121</v>
      </c>
      <c r="Z33" s="477"/>
      <c r="AA33" s="477"/>
      <c r="AB33" s="477">
        <f t="shared" si="14"/>
        <v>0.24193121</v>
      </c>
      <c r="AC33" s="477"/>
      <c r="AD33" s="477">
        <f t="shared" si="15"/>
        <v>0.24193121</v>
      </c>
      <c r="AE33" s="477"/>
      <c r="AF33" s="477"/>
      <c r="AG33" s="477">
        <f t="shared" si="16"/>
        <v>0.24193121</v>
      </c>
      <c r="AH33" s="477"/>
      <c r="AI33" s="477">
        <f t="shared" si="17"/>
        <v>0.24193121</v>
      </c>
      <c r="AJ33" s="477"/>
      <c r="AK33" s="477"/>
      <c r="AL33" s="477">
        <f t="shared" si="18"/>
        <v>0.24193121</v>
      </c>
      <c r="AM33" s="477"/>
      <c r="AN33" s="477">
        <f t="shared" si="19"/>
        <v>0.24193121</v>
      </c>
      <c r="AO33" s="477"/>
      <c r="AP33" s="477"/>
      <c r="AQ33" s="477">
        <f t="shared" si="20"/>
        <v>0.24193121</v>
      </c>
      <c r="AR33" s="126"/>
      <c r="AS33" s="210" t="s">
        <v>258</v>
      </c>
    </row>
    <row r="34" spans="1:45" s="2" customFormat="1" ht="31.5">
      <c r="A34" s="209" t="str">
        <f>1!A37</f>
        <v>1.1.5</v>
      </c>
      <c r="B34" s="122" t="str">
        <f>1!B37</f>
        <v>Реконструкция ВЛ-0,4 кВ в СИП по ул.Пушкина от ТП-185, п.Иноземцево, L=0,35 км</v>
      </c>
      <c r="C34" s="122" t="str">
        <f>1!C37</f>
        <v>G_Gelezno_018</v>
      </c>
      <c r="D34" s="91" t="s">
        <v>283</v>
      </c>
      <c r="E34" s="91">
        <v>2018</v>
      </c>
      <c r="F34" s="91">
        <v>2018</v>
      </c>
      <c r="G34" s="91"/>
      <c r="H34" s="123" t="s">
        <v>384</v>
      </c>
      <c r="I34" s="477">
        <v>0.82634394</v>
      </c>
      <c r="J34" s="125">
        <v>42766</v>
      </c>
      <c r="K34" s="91"/>
      <c r="L34" s="477">
        <v>0.82634394</v>
      </c>
      <c r="M34" s="125">
        <f t="shared" si="6"/>
        <v>42766</v>
      </c>
      <c r="N34" s="91"/>
      <c r="O34" s="91"/>
      <c r="P34" s="477">
        <f t="shared" si="7"/>
        <v>0.82634394</v>
      </c>
      <c r="Q34" s="477">
        <f t="shared" si="8"/>
        <v>0.82634394</v>
      </c>
      <c r="R34" s="477">
        <f t="shared" si="9"/>
        <v>0.82634394</v>
      </c>
      <c r="S34" s="477">
        <f t="shared" si="10"/>
        <v>0.82634394</v>
      </c>
      <c r="T34" s="477">
        <f t="shared" si="11"/>
        <v>0.82634394</v>
      </c>
      <c r="U34" s="477">
        <f t="shared" si="12"/>
        <v>0.82634394</v>
      </c>
      <c r="V34" s="477"/>
      <c r="W34" s="477"/>
      <c r="X34" s="477"/>
      <c r="Y34" s="477">
        <f t="shared" si="13"/>
        <v>0.82634394</v>
      </c>
      <c r="Z34" s="477"/>
      <c r="AA34" s="477"/>
      <c r="AB34" s="477">
        <f t="shared" si="14"/>
        <v>0.82634394</v>
      </c>
      <c r="AC34" s="477"/>
      <c r="AD34" s="477">
        <f t="shared" si="15"/>
        <v>0.82634394</v>
      </c>
      <c r="AE34" s="477"/>
      <c r="AF34" s="477"/>
      <c r="AG34" s="477">
        <f t="shared" si="16"/>
        <v>0.82634394</v>
      </c>
      <c r="AH34" s="477"/>
      <c r="AI34" s="477">
        <f t="shared" si="17"/>
        <v>0.82634394</v>
      </c>
      <c r="AJ34" s="477"/>
      <c r="AK34" s="477"/>
      <c r="AL34" s="477">
        <f t="shared" si="18"/>
        <v>0.82634394</v>
      </c>
      <c r="AM34" s="477"/>
      <c r="AN34" s="477">
        <f t="shared" si="19"/>
        <v>0.82634394</v>
      </c>
      <c r="AO34" s="477"/>
      <c r="AP34" s="477"/>
      <c r="AQ34" s="477">
        <f t="shared" si="20"/>
        <v>0.82634394</v>
      </c>
      <c r="AR34" s="126"/>
      <c r="AS34" s="210" t="s">
        <v>258</v>
      </c>
    </row>
    <row r="35" spans="1:45" s="2" customFormat="1" ht="31.5">
      <c r="A35" s="209" t="str">
        <f>1!A38</f>
        <v>1.1.6</v>
      </c>
      <c r="B35" s="122" t="str">
        <f>1!B38</f>
        <v>Реконструкция ВЛ-0,4 кВ ул.Матросова ( инв.№ 0000412 ), г.Железноводск, пос.Бештау, L=0,18 км</v>
      </c>
      <c r="C35" s="122" t="str">
        <f>1!C38</f>
        <v>G_Gelezno_019</v>
      </c>
      <c r="D35" s="91" t="s">
        <v>283</v>
      </c>
      <c r="E35" s="91">
        <v>2018</v>
      </c>
      <c r="F35" s="91">
        <v>2018</v>
      </c>
      <c r="G35" s="91"/>
      <c r="H35" s="123" t="s">
        <v>384</v>
      </c>
      <c r="I35" s="477">
        <v>0.17545926</v>
      </c>
      <c r="J35" s="125">
        <v>42766</v>
      </c>
      <c r="K35" s="91"/>
      <c r="L35" s="477">
        <v>0.17545926</v>
      </c>
      <c r="M35" s="125">
        <f t="shared" si="6"/>
        <v>42766</v>
      </c>
      <c r="N35" s="91"/>
      <c r="O35" s="91"/>
      <c r="P35" s="477">
        <f t="shared" si="7"/>
        <v>0.17545926</v>
      </c>
      <c r="Q35" s="477">
        <f t="shared" si="8"/>
        <v>0.17545926</v>
      </c>
      <c r="R35" s="477">
        <f t="shared" si="9"/>
        <v>0.17545926</v>
      </c>
      <c r="S35" s="477">
        <f t="shared" si="10"/>
        <v>0.17545926</v>
      </c>
      <c r="T35" s="477">
        <f t="shared" si="11"/>
        <v>0.17545926</v>
      </c>
      <c r="U35" s="477">
        <f t="shared" si="12"/>
        <v>0.17545926</v>
      </c>
      <c r="V35" s="477"/>
      <c r="W35" s="477"/>
      <c r="X35" s="477"/>
      <c r="Y35" s="477">
        <f t="shared" si="13"/>
        <v>0.17545926</v>
      </c>
      <c r="Z35" s="477"/>
      <c r="AA35" s="477"/>
      <c r="AB35" s="477">
        <f t="shared" si="14"/>
        <v>0.17545926</v>
      </c>
      <c r="AC35" s="477"/>
      <c r="AD35" s="477">
        <f t="shared" si="15"/>
        <v>0.17545926</v>
      </c>
      <c r="AE35" s="477"/>
      <c r="AF35" s="477"/>
      <c r="AG35" s="477">
        <f t="shared" si="16"/>
        <v>0.17545926</v>
      </c>
      <c r="AH35" s="477"/>
      <c r="AI35" s="477">
        <f t="shared" si="17"/>
        <v>0.17545926</v>
      </c>
      <c r="AJ35" s="477"/>
      <c r="AK35" s="477"/>
      <c r="AL35" s="477">
        <f t="shared" si="18"/>
        <v>0.17545926</v>
      </c>
      <c r="AM35" s="477"/>
      <c r="AN35" s="477">
        <f t="shared" si="19"/>
        <v>0.17545926</v>
      </c>
      <c r="AO35" s="477"/>
      <c r="AP35" s="477"/>
      <c r="AQ35" s="477">
        <f t="shared" si="20"/>
        <v>0.17545926</v>
      </c>
      <c r="AR35" s="126"/>
      <c r="AS35" s="210" t="s">
        <v>258</v>
      </c>
    </row>
    <row r="36" spans="1:45" s="2" customFormat="1" ht="31.5">
      <c r="A36" s="209" t="str">
        <f>1!A39</f>
        <v>1.1.7</v>
      </c>
      <c r="B36" s="122" t="str">
        <f>1!B39</f>
        <v>Реконструкция ВЛ-0,4 кВ ул.Ленинградская ( инв.№ 0000402 ), г.Железноводск, пос.Бештау, L=0,22 км</v>
      </c>
      <c r="C36" s="122" t="str">
        <f>1!C39</f>
        <v>G_Gelezno_020</v>
      </c>
      <c r="D36" s="91" t="s">
        <v>283</v>
      </c>
      <c r="E36" s="91">
        <v>2018</v>
      </c>
      <c r="F36" s="91">
        <v>2018</v>
      </c>
      <c r="G36" s="91"/>
      <c r="H36" s="123" t="s">
        <v>384</v>
      </c>
      <c r="I36" s="477">
        <v>0.2380821</v>
      </c>
      <c r="J36" s="125">
        <v>42766</v>
      </c>
      <c r="K36" s="91"/>
      <c r="L36" s="477">
        <v>0.2380821</v>
      </c>
      <c r="M36" s="125">
        <f t="shared" si="6"/>
        <v>42766</v>
      </c>
      <c r="N36" s="91"/>
      <c r="O36" s="91"/>
      <c r="P36" s="477">
        <f t="shared" si="7"/>
        <v>0.2380821</v>
      </c>
      <c r="Q36" s="477">
        <f t="shared" si="8"/>
        <v>0.2380821</v>
      </c>
      <c r="R36" s="477">
        <f t="shared" si="9"/>
        <v>0.2380821</v>
      </c>
      <c r="S36" s="477">
        <f t="shared" si="10"/>
        <v>0.2380821</v>
      </c>
      <c r="T36" s="477">
        <f t="shared" si="11"/>
        <v>0.2380821</v>
      </c>
      <c r="U36" s="477">
        <f t="shared" si="12"/>
        <v>0.2380821</v>
      </c>
      <c r="V36" s="477"/>
      <c r="W36" s="477"/>
      <c r="X36" s="477"/>
      <c r="Y36" s="477">
        <f t="shared" si="13"/>
        <v>0.2380821</v>
      </c>
      <c r="Z36" s="477"/>
      <c r="AA36" s="477"/>
      <c r="AB36" s="477">
        <f t="shared" si="14"/>
        <v>0.2380821</v>
      </c>
      <c r="AC36" s="477"/>
      <c r="AD36" s="477">
        <f t="shared" si="15"/>
        <v>0.2380821</v>
      </c>
      <c r="AE36" s="477"/>
      <c r="AF36" s="477"/>
      <c r="AG36" s="477">
        <f t="shared" si="16"/>
        <v>0.2380821</v>
      </c>
      <c r="AH36" s="477"/>
      <c r="AI36" s="477">
        <f t="shared" si="17"/>
        <v>0.2380821</v>
      </c>
      <c r="AJ36" s="477"/>
      <c r="AK36" s="477"/>
      <c r="AL36" s="477">
        <f t="shared" si="18"/>
        <v>0.2380821</v>
      </c>
      <c r="AM36" s="477"/>
      <c r="AN36" s="477">
        <f t="shared" si="19"/>
        <v>0.2380821</v>
      </c>
      <c r="AO36" s="477"/>
      <c r="AP36" s="477"/>
      <c r="AQ36" s="477">
        <f t="shared" si="20"/>
        <v>0.2380821</v>
      </c>
      <c r="AR36" s="126"/>
      <c r="AS36" s="210" t="s">
        <v>258</v>
      </c>
    </row>
    <row r="37" spans="1:45" s="2" customFormat="1" ht="31.5">
      <c r="A37" s="209" t="str">
        <f>1!A40</f>
        <v>1.1.8</v>
      </c>
      <c r="B37" s="122" t="str">
        <f>1!B40</f>
        <v>Реконструкция ВЛ-0,4 кВ ул.Комарова ( инв. № 0000388 ), г.Железноводск, пос.Бештау, L=0,14 км</v>
      </c>
      <c r="C37" s="122" t="str">
        <f>1!C40</f>
        <v>G_Gelezno_021</v>
      </c>
      <c r="D37" s="91" t="s">
        <v>283</v>
      </c>
      <c r="E37" s="91">
        <v>2018</v>
      </c>
      <c r="F37" s="91">
        <v>2018</v>
      </c>
      <c r="G37" s="91"/>
      <c r="H37" s="123" t="s">
        <v>384</v>
      </c>
      <c r="I37" s="477">
        <v>0.19027917</v>
      </c>
      <c r="J37" s="125">
        <v>42766</v>
      </c>
      <c r="K37" s="91"/>
      <c r="L37" s="477">
        <v>0.19027917</v>
      </c>
      <c r="M37" s="125">
        <f t="shared" si="6"/>
        <v>42766</v>
      </c>
      <c r="N37" s="91"/>
      <c r="O37" s="91"/>
      <c r="P37" s="477">
        <f t="shared" si="7"/>
        <v>0.19027917</v>
      </c>
      <c r="Q37" s="477">
        <f t="shared" si="8"/>
        <v>0.19027917</v>
      </c>
      <c r="R37" s="477">
        <f t="shared" si="9"/>
        <v>0.19027917</v>
      </c>
      <c r="S37" s="477">
        <f t="shared" si="10"/>
        <v>0.19027917</v>
      </c>
      <c r="T37" s="477">
        <f t="shared" si="11"/>
        <v>0.19027917</v>
      </c>
      <c r="U37" s="477">
        <f t="shared" si="12"/>
        <v>0.19027917</v>
      </c>
      <c r="V37" s="477"/>
      <c r="W37" s="477"/>
      <c r="X37" s="477"/>
      <c r="Y37" s="477">
        <f t="shared" si="13"/>
        <v>0.19027917</v>
      </c>
      <c r="Z37" s="477"/>
      <c r="AA37" s="477"/>
      <c r="AB37" s="477">
        <f t="shared" si="14"/>
        <v>0.19027917</v>
      </c>
      <c r="AC37" s="477"/>
      <c r="AD37" s="477">
        <f t="shared" si="15"/>
        <v>0.19027917</v>
      </c>
      <c r="AE37" s="477"/>
      <c r="AF37" s="477"/>
      <c r="AG37" s="477">
        <f t="shared" si="16"/>
        <v>0.19027917</v>
      </c>
      <c r="AH37" s="477"/>
      <c r="AI37" s="477">
        <f t="shared" si="17"/>
        <v>0.19027917</v>
      </c>
      <c r="AJ37" s="477"/>
      <c r="AK37" s="477"/>
      <c r="AL37" s="477">
        <f t="shared" si="18"/>
        <v>0.19027917</v>
      </c>
      <c r="AM37" s="477"/>
      <c r="AN37" s="477">
        <f t="shared" si="19"/>
        <v>0.19027917</v>
      </c>
      <c r="AO37" s="477"/>
      <c r="AP37" s="477"/>
      <c r="AQ37" s="477">
        <f t="shared" si="20"/>
        <v>0.19027917</v>
      </c>
      <c r="AR37" s="126"/>
      <c r="AS37" s="210" t="s">
        <v>258</v>
      </c>
    </row>
    <row r="38" spans="1:45" s="2" customFormat="1" ht="31.5">
      <c r="A38" s="209" t="str">
        <f>1!A41</f>
        <v>1.1.9</v>
      </c>
      <c r="B38" s="122" t="str">
        <f>1!B41</f>
        <v>Реконструкция ВЛ-0,4 кВ ул.Глинки ( инв.№ 0000357 ), г.Железноводск, пос.Бештау, L=0,64 км</v>
      </c>
      <c r="C38" s="122" t="str">
        <f>1!C41</f>
        <v>G_Gelezno_022</v>
      </c>
      <c r="D38" s="91" t="s">
        <v>283</v>
      </c>
      <c r="E38" s="91">
        <v>2018</v>
      </c>
      <c r="F38" s="91">
        <v>2018</v>
      </c>
      <c r="G38" s="91"/>
      <c r="H38" s="123" t="s">
        <v>384</v>
      </c>
      <c r="I38" s="477">
        <v>0.6968429</v>
      </c>
      <c r="J38" s="125">
        <v>42766</v>
      </c>
      <c r="K38" s="91"/>
      <c r="L38" s="477">
        <v>0.6968429</v>
      </c>
      <c r="M38" s="125">
        <f t="shared" si="6"/>
        <v>42766</v>
      </c>
      <c r="N38" s="91"/>
      <c r="O38" s="91"/>
      <c r="P38" s="477">
        <f t="shared" si="7"/>
        <v>0.6968429</v>
      </c>
      <c r="Q38" s="477">
        <f t="shared" si="8"/>
        <v>0.6968429</v>
      </c>
      <c r="R38" s="477">
        <f t="shared" si="9"/>
        <v>0.6968429</v>
      </c>
      <c r="S38" s="477">
        <f t="shared" si="10"/>
        <v>0.6968429</v>
      </c>
      <c r="T38" s="477">
        <f t="shared" si="11"/>
        <v>0.6968429</v>
      </c>
      <c r="U38" s="477">
        <f t="shared" si="12"/>
        <v>0.6968429</v>
      </c>
      <c r="V38" s="477"/>
      <c r="W38" s="477"/>
      <c r="X38" s="477"/>
      <c r="Y38" s="477">
        <f t="shared" si="13"/>
        <v>0.6968429</v>
      </c>
      <c r="Z38" s="477"/>
      <c r="AA38" s="477"/>
      <c r="AB38" s="477">
        <f t="shared" si="14"/>
        <v>0.6968429</v>
      </c>
      <c r="AC38" s="477"/>
      <c r="AD38" s="477">
        <f t="shared" si="15"/>
        <v>0.6968429</v>
      </c>
      <c r="AE38" s="477"/>
      <c r="AF38" s="477"/>
      <c r="AG38" s="477">
        <f t="shared" si="16"/>
        <v>0.6968429</v>
      </c>
      <c r="AH38" s="477"/>
      <c r="AI38" s="477">
        <f t="shared" si="17"/>
        <v>0.6968429</v>
      </c>
      <c r="AJ38" s="477"/>
      <c r="AK38" s="477"/>
      <c r="AL38" s="477">
        <f t="shared" si="18"/>
        <v>0.6968429</v>
      </c>
      <c r="AM38" s="477"/>
      <c r="AN38" s="477">
        <f t="shared" si="19"/>
        <v>0.6968429</v>
      </c>
      <c r="AO38" s="477"/>
      <c r="AP38" s="477"/>
      <c r="AQ38" s="477">
        <f t="shared" si="20"/>
        <v>0.6968429</v>
      </c>
      <c r="AR38" s="126"/>
      <c r="AS38" s="210" t="s">
        <v>258</v>
      </c>
    </row>
    <row r="39" spans="1:45" s="2" customFormat="1" ht="31.5">
      <c r="A39" s="209" t="str">
        <f>1!A42</f>
        <v>1.1.10</v>
      </c>
      <c r="B39" s="122" t="str">
        <f>1!B42</f>
        <v>Реконструкция ВЛ-0,4 кВ ул.Глинки ( инв.№ 0000358 ), г.Железноводск, пос.Бештау, L=0,36 км</v>
      </c>
      <c r="C39" s="122" t="str">
        <f>1!C42</f>
        <v>G_Gelezno_023</v>
      </c>
      <c r="D39" s="91" t="s">
        <v>283</v>
      </c>
      <c r="E39" s="91">
        <v>2018</v>
      </c>
      <c r="F39" s="91">
        <v>2018</v>
      </c>
      <c r="G39" s="91"/>
      <c r="H39" s="123" t="s">
        <v>384</v>
      </c>
      <c r="I39" s="477">
        <v>0.42987736</v>
      </c>
      <c r="J39" s="125">
        <v>42766</v>
      </c>
      <c r="K39" s="91"/>
      <c r="L39" s="477">
        <v>0.42987736</v>
      </c>
      <c r="M39" s="125">
        <f t="shared" si="6"/>
        <v>42766</v>
      </c>
      <c r="N39" s="91"/>
      <c r="O39" s="91"/>
      <c r="P39" s="477">
        <f aca="true" t="shared" si="21" ref="P39:P48">I39</f>
        <v>0.42987736</v>
      </c>
      <c r="Q39" s="477">
        <f aca="true" t="shared" si="22" ref="Q39:Q48">I39</f>
        <v>0.42987736</v>
      </c>
      <c r="R39" s="477">
        <f t="shared" si="9"/>
        <v>0.42987736</v>
      </c>
      <c r="S39" s="477">
        <f t="shared" si="10"/>
        <v>0.42987736</v>
      </c>
      <c r="T39" s="477">
        <f t="shared" si="11"/>
        <v>0.42987736</v>
      </c>
      <c r="U39" s="477">
        <f t="shared" si="12"/>
        <v>0.42987736</v>
      </c>
      <c r="V39" s="477"/>
      <c r="W39" s="477"/>
      <c r="X39" s="477"/>
      <c r="Y39" s="477">
        <f t="shared" si="13"/>
        <v>0.42987736</v>
      </c>
      <c r="Z39" s="477"/>
      <c r="AA39" s="477"/>
      <c r="AB39" s="477">
        <f t="shared" si="14"/>
        <v>0.42987736</v>
      </c>
      <c r="AC39" s="477"/>
      <c r="AD39" s="477">
        <f t="shared" si="15"/>
        <v>0.42987736</v>
      </c>
      <c r="AE39" s="477"/>
      <c r="AF39" s="477"/>
      <c r="AG39" s="477">
        <f t="shared" si="16"/>
        <v>0.42987736</v>
      </c>
      <c r="AH39" s="477"/>
      <c r="AI39" s="477">
        <f t="shared" si="17"/>
        <v>0.42987736</v>
      </c>
      <c r="AJ39" s="477"/>
      <c r="AK39" s="477"/>
      <c r="AL39" s="477">
        <f t="shared" si="18"/>
        <v>0.42987736</v>
      </c>
      <c r="AM39" s="477"/>
      <c r="AN39" s="477">
        <f t="shared" si="19"/>
        <v>0.42987736</v>
      </c>
      <c r="AO39" s="477"/>
      <c r="AP39" s="477"/>
      <c r="AQ39" s="477">
        <f t="shared" si="20"/>
        <v>0.42987736</v>
      </c>
      <c r="AR39" s="126"/>
      <c r="AS39" s="210" t="s">
        <v>258</v>
      </c>
    </row>
    <row r="40" spans="1:45" s="2" customFormat="1" ht="31.5">
      <c r="A40" s="209" t="str">
        <f>1!A43</f>
        <v>1.1.11</v>
      </c>
      <c r="B40" s="122" t="str">
        <f>1!B43</f>
        <v>Реконструкция ВЛ-0,4 кВ в СИП по ул.Бахановича, 118-128,Ф-"Развальская-Кутузова",г.Железноводск, L=0,12 км</v>
      </c>
      <c r="C40" s="122" t="str">
        <f>1!C43</f>
        <v>G_Gelezno_024</v>
      </c>
      <c r="D40" s="91" t="s">
        <v>283</v>
      </c>
      <c r="E40" s="91">
        <v>2018</v>
      </c>
      <c r="F40" s="91">
        <v>2018</v>
      </c>
      <c r="G40" s="91"/>
      <c r="H40" s="123" t="s">
        <v>384</v>
      </c>
      <c r="I40" s="477">
        <v>0.21047011</v>
      </c>
      <c r="J40" s="125">
        <v>42766</v>
      </c>
      <c r="K40" s="91"/>
      <c r="L40" s="477">
        <v>0.21047011</v>
      </c>
      <c r="M40" s="125">
        <f t="shared" si="6"/>
        <v>42766</v>
      </c>
      <c r="N40" s="91"/>
      <c r="O40" s="91"/>
      <c r="P40" s="477">
        <f t="shared" si="21"/>
        <v>0.21047011</v>
      </c>
      <c r="Q40" s="477">
        <f t="shared" si="22"/>
        <v>0.21047011</v>
      </c>
      <c r="R40" s="477">
        <f t="shared" si="9"/>
        <v>0.21047011</v>
      </c>
      <c r="S40" s="477">
        <f t="shared" si="10"/>
        <v>0.21047011</v>
      </c>
      <c r="T40" s="477">
        <f t="shared" si="11"/>
        <v>0.21047011</v>
      </c>
      <c r="U40" s="477">
        <f t="shared" si="12"/>
        <v>0.21047011</v>
      </c>
      <c r="V40" s="477"/>
      <c r="W40" s="477"/>
      <c r="X40" s="477"/>
      <c r="Y40" s="477">
        <f t="shared" si="13"/>
        <v>0.21047011</v>
      </c>
      <c r="Z40" s="477"/>
      <c r="AA40" s="477"/>
      <c r="AB40" s="477">
        <f t="shared" si="14"/>
        <v>0.21047011</v>
      </c>
      <c r="AC40" s="477"/>
      <c r="AD40" s="477">
        <f t="shared" si="15"/>
        <v>0.21047011</v>
      </c>
      <c r="AE40" s="477"/>
      <c r="AF40" s="477"/>
      <c r="AG40" s="477">
        <f t="shared" si="16"/>
        <v>0.21047011</v>
      </c>
      <c r="AH40" s="477"/>
      <c r="AI40" s="477">
        <f t="shared" si="17"/>
        <v>0.21047011</v>
      </c>
      <c r="AJ40" s="477"/>
      <c r="AK40" s="477"/>
      <c r="AL40" s="477">
        <f t="shared" si="18"/>
        <v>0.21047011</v>
      </c>
      <c r="AM40" s="477"/>
      <c r="AN40" s="477">
        <f t="shared" si="19"/>
        <v>0.21047011</v>
      </c>
      <c r="AO40" s="477"/>
      <c r="AP40" s="477"/>
      <c r="AQ40" s="477">
        <f t="shared" si="20"/>
        <v>0.21047011</v>
      </c>
      <c r="AR40" s="126"/>
      <c r="AS40" s="210" t="s">
        <v>258</v>
      </c>
    </row>
    <row r="41" spans="1:45" s="2" customFormat="1" ht="31.5">
      <c r="A41" s="209" t="str">
        <f>1!A44</f>
        <v>1.1.12</v>
      </c>
      <c r="B41" s="122" t="str">
        <f>1!B44</f>
        <v>Реконструкция ВЛ-0,4 кВ в СИП от ТП-172 по ул Мира, п.Иноземцево, L=0,5 км</v>
      </c>
      <c r="C41" s="122" t="str">
        <f>1!C44</f>
        <v>G_Gelezno_025</v>
      </c>
      <c r="D41" s="91" t="s">
        <v>283</v>
      </c>
      <c r="E41" s="91">
        <v>2018</v>
      </c>
      <c r="F41" s="91">
        <v>2018</v>
      </c>
      <c r="G41" s="91"/>
      <c r="H41" s="123" t="s">
        <v>384</v>
      </c>
      <c r="I41" s="477">
        <v>0.9835271</v>
      </c>
      <c r="J41" s="125">
        <v>42766</v>
      </c>
      <c r="K41" s="91"/>
      <c r="L41" s="477">
        <v>0.9835271</v>
      </c>
      <c r="M41" s="125">
        <f t="shared" si="6"/>
        <v>42766</v>
      </c>
      <c r="N41" s="91"/>
      <c r="O41" s="91"/>
      <c r="P41" s="477">
        <f t="shared" si="21"/>
        <v>0.9835271</v>
      </c>
      <c r="Q41" s="477">
        <f t="shared" si="22"/>
        <v>0.9835271</v>
      </c>
      <c r="R41" s="477">
        <f t="shared" si="9"/>
        <v>0.9835271</v>
      </c>
      <c r="S41" s="477">
        <f t="shared" si="10"/>
        <v>0.9835271</v>
      </c>
      <c r="T41" s="477">
        <f t="shared" si="11"/>
        <v>0.9835271</v>
      </c>
      <c r="U41" s="477">
        <f t="shared" si="12"/>
        <v>0.9835271</v>
      </c>
      <c r="V41" s="477"/>
      <c r="W41" s="477"/>
      <c r="X41" s="477"/>
      <c r="Y41" s="477">
        <f t="shared" si="13"/>
        <v>0.9835271</v>
      </c>
      <c r="Z41" s="477"/>
      <c r="AA41" s="477"/>
      <c r="AB41" s="477">
        <f t="shared" si="14"/>
        <v>0.9835271</v>
      </c>
      <c r="AC41" s="477"/>
      <c r="AD41" s="477">
        <f t="shared" si="15"/>
        <v>0.9835271</v>
      </c>
      <c r="AE41" s="477"/>
      <c r="AF41" s="477"/>
      <c r="AG41" s="477">
        <f t="shared" si="16"/>
        <v>0.9835271</v>
      </c>
      <c r="AH41" s="477"/>
      <c r="AI41" s="477">
        <f t="shared" si="17"/>
        <v>0.9835271</v>
      </c>
      <c r="AJ41" s="477"/>
      <c r="AK41" s="477"/>
      <c r="AL41" s="477">
        <f t="shared" si="18"/>
        <v>0.9835271</v>
      </c>
      <c r="AM41" s="477"/>
      <c r="AN41" s="477">
        <f t="shared" si="19"/>
        <v>0.9835271</v>
      </c>
      <c r="AO41" s="477"/>
      <c r="AP41" s="477"/>
      <c r="AQ41" s="477">
        <f t="shared" si="20"/>
        <v>0.9835271</v>
      </c>
      <c r="AR41" s="126"/>
      <c r="AS41" s="210" t="s">
        <v>258</v>
      </c>
    </row>
    <row r="42" spans="1:45" s="2" customFormat="1" ht="31.5">
      <c r="A42" s="209" t="str">
        <f>1!A45</f>
        <v>1.1.13</v>
      </c>
      <c r="B42" s="122" t="str">
        <f>1!B45</f>
        <v>Реконструкция ВЛ-0,4 кВ в СИП от ТП-176 по ул Мира, п.Иноземцево, L=0,8 км</v>
      </c>
      <c r="C42" s="122" t="str">
        <f>1!C45</f>
        <v>G_Gelezno_026</v>
      </c>
      <c r="D42" s="91" t="s">
        <v>283</v>
      </c>
      <c r="E42" s="91">
        <v>2018</v>
      </c>
      <c r="F42" s="91">
        <v>2018</v>
      </c>
      <c r="G42" s="91"/>
      <c r="H42" s="123" t="s">
        <v>384</v>
      </c>
      <c r="I42" s="477">
        <v>0.98948848</v>
      </c>
      <c r="J42" s="125">
        <v>42766</v>
      </c>
      <c r="K42" s="91"/>
      <c r="L42" s="477">
        <v>0.98948848</v>
      </c>
      <c r="M42" s="125">
        <f aca="true" t="shared" si="23" ref="M42:M54">J42</f>
        <v>42766</v>
      </c>
      <c r="N42" s="91"/>
      <c r="O42" s="91"/>
      <c r="P42" s="477">
        <f t="shared" si="21"/>
        <v>0.98948848</v>
      </c>
      <c r="Q42" s="477">
        <f t="shared" si="22"/>
        <v>0.98948848</v>
      </c>
      <c r="R42" s="477">
        <f t="shared" si="9"/>
        <v>0.98948848</v>
      </c>
      <c r="S42" s="477">
        <f t="shared" si="10"/>
        <v>0.98948848</v>
      </c>
      <c r="T42" s="477">
        <f>I42</f>
        <v>0.98948848</v>
      </c>
      <c r="U42" s="477">
        <f t="shared" si="12"/>
        <v>0.98948848</v>
      </c>
      <c r="V42" s="477"/>
      <c r="W42" s="477"/>
      <c r="X42" s="477"/>
      <c r="Y42" s="477">
        <f t="shared" si="13"/>
        <v>0.98948848</v>
      </c>
      <c r="Z42" s="477"/>
      <c r="AA42" s="477"/>
      <c r="AB42" s="477">
        <f t="shared" si="14"/>
        <v>0.98948848</v>
      </c>
      <c r="AC42" s="477"/>
      <c r="AD42" s="477">
        <f aca="true" t="shared" si="24" ref="AD42:AD54">AE42+AF42+AG42+AH42</f>
        <v>0.98948848</v>
      </c>
      <c r="AE42" s="477"/>
      <c r="AF42" s="477"/>
      <c r="AG42" s="477">
        <f aca="true" t="shared" si="25" ref="AG42:AG54">S42</f>
        <v>0.98948848</v>
      </c>
      <c r="AH42" s="477"/>
      <c r="AI42" s="477">
        <f t="shared" si="17"/>
        <v>0.98948848</v>
      </c>
      <c r="AJ42" s="477"/>
      <c r="AK42" s="477"/>
      <c r="AL42" s="477">
        <f t="shared" si="18"/>
        <v>0.98948848</v>
      </c>
      <c r="AM42" s="477"/>
      <c r="AN42" s="477">
        <f t="shared" si="19"/>
        <v>0.98948848</v>
      </c>
      <c r="AO42" s="477"/>
      <c r="AP42" s="477"/>
      <c r="AQ42" s="477">
        <f t="shared" si="20"/>
        <v>0.98948848</v>
      </c>
      <c r="AR42" s="126"/>
      <c r="AS42" s="210" t="s">
        <v>258</v>
      </c>
    </row>
    <row r="43" spans="1:45" s="2" customFormat="1" ht="31.5">
      <c r="A43" s="209" t="str">
        <f>1!A46</f>
        <v>1.1.14</v>
      </c>
      <c r="B43" s="122" t="str">
        <f>1!B46</f>
        <v>Реконструкция ВЛ-0,4 кВ в СИП по ул.Шоссейная, п.Иноземцево, L=0,5 км</v>
      </c>
      <c r="C43" s="122" t="str">
        <f>1!C46</f>
        <v>G_Gelezno_027</v>
      </c>
      <c r="D43" s="91" t="s">
        <v>283</v>
      </c>
      <c r="E43" s="91">
        <v>2018</v>
      </c>
      <c r="F43" s="91">
        <v>2018</v>
      </c>
      <c r="G43" s="91"/>
      <c r="H43" s="123" t="s">
        <v>384</v>
      </c>
      <c r="I43" s="477">
        <v>0.71202144</v>
      </c>
      <c r="J43" s="125">
        <v>42766</v>
      </c>
      <c r="K43" s="91"/>
      <c r="L43" s="477">
        <v>0.71202144</v>
      </c>
      <c r="M43" s="125">
        <f t="shared" si="23"/>
        <v>42766</v>
      </c>
      <c r="N43" s="91"/>
      <c r="O43" s="91"/>
      <c r="P43" s="477">
        <f t="shared" si="21"/>
        <v>0.71202144</v>
      </c>
      <c r="Q43" s="477">
        <f t="shared" si="22"/>
        <v>0.71202144</v>
      </c>
      <c r="R43" s="477">
        <f t="shared" si="9"/>
        <v>0.71202144</v>
      </c>
      <c r="S43" s="477">
        <f t="shared" si="10"/>
        <v>0.71202144</v>
      </c>
      <c r="T43" s="477">
        <f t="shared" si="11"/>
        <v>0.71202144</v>
      </c>
      <c r="U43" s="477">
        <f t="shared" si="12"/>
        <v>0.71202144</v>
      </c>
      <c r="V43" s="477"/>
      <c r="W43" s="477"/>
      <c r="X43" s="477"/>
      <c r="Y43" s="477">
        <f t="shared" si="13"/>
        <v>0.71202144</v>
      </c>
      <c r="Z43" s="477"/>
      <c r="AA43" s="477"/>
      <c r="AB43" s="477">
        <f t="shared" si="14"/>
        <v>0.71202144</v>
      </c>
      <c r="AC43" s="477"/>
      <c r="AD43" s="477">
        <f t="shared" si="24"/>
        <v>0.71202144</v>
      </c>
      <c r="AE43" s="477"/>
      <c r="AF43" s="477"/>
      <c r="AG43" s="477">
        <f t="shared" si="25"/>
        <v>0.71202144</v>
      </c>
      <c r="AH43" s="477"/>
      <c r="AI43" s="477">
        <f t="shared" si="17"/>
        <v>0.71202144</v>
      </c>
      <c r="AJ43" s="477"/>
      <c r="AK43" s="477"/>
      <c r="AL43" s="477">
        <f t="shared" si="18"/>
        <v>0.71202144</v>
      </c>
      <c r="AM43" s="477"/>
      <c r="AN43" s="477">
        <f t="shared" si="19"/>
        <v>0.71202144</v>
      </c>
      <c r="AO43" s="477"/>
      <c r="AP43" s="477"/>
      <c r="AQ43" s="477">
        <f t="shared" si="20"/>
        <v>0.71202144</v>
      </c>
      <c r="AR43" s="126"/>
      <c r="AS43" s="210" t="s">
        <v>258</v>
      </c>
    </row>
    <row r="44" spans="1:45" s="2" customFormat="1" ht="31.5">
      <c r="A44" s="209" t="str">
        <f>1!A47</f>
        <v>1.1.15</v>
      </c>
      <c r="B44" s="122" t="str">
        <f>1!B47</f>
        <v>Реконструкция ВЛ-0,4 кВ в СИП от ТП-186 по ул Бештаугорская (верх), г.Железноводск, L=0,73км</v>
      </c>
      <c r="C44" s="122" t="str">
        <f>1!C47</f>
        <v>G_Gelezno_028</v>
      </c>
      <c r="D44" s="91" t="s">
        <v>283</v>
      </c>
      <c r="E44" s="91">
        <v>2018</v>
      </c>
      <c r="F44" s="91">
        <v>2018</v>
      </c>
      <c r="G44" s="91"/>
      <c r="H44" s="123" t="s">
        <v>384</v>
      </c>
      <c r="I44" s="477">
        <v>0.79461296</v>
      </c>
      <c r="J44" s="125">
        <v>42766</v>
      </c>
      <c r="K44" s="91"/>
      <c r="L44" s="477">
        <v>0.79461296</v>
      </c>
      <c r="M44" s="125">
        <f t="shared" si="23"/>
        <v>42766</v>
      </c>
      <c r="N44" s="91"/>
      <c r="O44" s="91"/>
      <c r="P44" s="477">
        <f t="shared" si="21"/>
        <v>0.79461296</v>
      </c>
      <c r="Q44" s="477">
        <f t="shared" si="22"/>
        <v>0.79461296</v>
      </c>
      <c r="R44" s="477">
        <f t="shared" si="9"/>
        <v>0.79461296</v>
      </c>
      <c r="S44" s="477">
        <f t="shared" si="10"/>
        <v>0.79461296</v>
      </c>
      <c r="T44" s="477">
        <f t="shared" si="11"/>
        <v>0.79461296</v>
      </c>
      <c r="U44" s="477">
        <f t="shared" si="12"/>
        <v>0.79461296</v>
      </c>
      <c r="V44" s="477"/>
      <c r="W44" s="477"/>
      <c r="X44" s="477"/>
      <c r="Y44" s="477">
        <f t="shared" si="13"/>
        <v>0.79461296</v>
      </c>
      <c r="Z44" s="477"/>
      <c r="AA44" s="477"/>
      <c r="AB44" s="477">
        <f t="shared" si="14"/>
        <v>0.79461296</v>
      </c>
      <c r="AC44" s="477"/>
      <c r="AD44" s="477">
        <f t="shared" si="24"/>
        <v>0.79461296</v>
      </c>
      <c r="AE44" s="477"/>
      <c r="AF44" s="477"/>
      <c r="AG44" s="477">
        <f t="shared" si="25"/>
        <v>0.79461296</v>
      </c>
      <c r="AH44" s="477"/>
      <c r="AI44" s="477">
        <f t="shared" si="17"/>
        <v>0.79461296</v>
      </c>
      <c r="AJ44" s="477"/>
      <c r="AK44" s="477"/>
      <c r="AL44" s="477">
        <f t="shared" si="18"/>
        <v>0.79461296</v>
      </c>
      <c r="AM44" s="477"/>
      <c r="AN44" s="477">
        <f t="shared" si="19"/>
        <v>0.79461296</v>
      </c>
      <c r="AO44" s="477"/>
      <c r="AP44" s="477"/>
      <c r="AQ44" s="477">
        <f t="shared" si="20"/>
        <v>0.79461296</v>
      </c>
      <c r="AR44" s="126"/>
      <c r="AS44" s="210" t="s">
        <v>258</v>
      </c>
    </row>
    <row r="45" spans="1:45" s="2" customFormat="1" ht="31.5">
      <c r="A45" s="209" t="str">
        <f>1!A48</f>
        <v>1.1.16</v>
      </c>
      <c r="B45" s="122" t="str">
        <f>1!B48</f>
        <v>Реконструкция ВЛ-0,4 кВ в СИП от ТП-186 по ул Бештаугорская (низ), г.Железноводск, L=0,77 км</v>
      </c>
      <c r="C45" s="122" t="str">
        <f>1!C48</f>
        <v>G_Gelezno_029</v>
      </c>
      <c r="D45" s="91" t="s">
        <v>283</v>
      </c>
      <c r="E45" s="91">
        <v>2018</v>
      </c>
      <c r="F45" s="91">
        <v>2018</v>
      </c>
      <c r="G45" s="91"/>
      <c r="H45" s="123" t="s">
        <v>384</v>
      </c>
      <c r="I45" s="477">
        <v>0.76673056</v>
      </c>
      <c r="J45" s="125">
        <v>42766</v>
      </c>
      <c r="K45" s="91"/>
      <c r="L45" s="477">
        <v>0.76673056</v>
      </c>
      <c r="M45" s="125">
        <f t="shared" si="23"/>
        <v>42766</v>
      </c>
      <c r="N45" s="91"/>
      <c r="O45" s="91"/>
      <c r="P45" s="477">
        <f t="shared" si="21"/>
        <v>0.76673056</v>
      </c>
      <c r="Q45" s="477">
        <f t="shared" si="22"/>
        <v>0.76673056</v>
      </c>
      <c r="R45" s="477">
        <f t="shared" si="9"/>
        <v>0.76673056</v>
      </c>
      <c r="S45" s="477">
        <f t="shared" si="10"/>
        <v>0.76673056</v>
      </c>
      <c r="T45" s="477">
        <f t="shared" si="11"/>
        <v>0.76673056</v>
      </c>
      <c r="U45" s="477">
        <f t="shared" si="12"/>
        <v>0.76673056</v>
      </c>
      <c r="V45" s="477"/>
      <c r="W45" s="477"/>
      <c r="X45" s="477"/>
      <c r="Y45" s="477">
        <f t="shared" si="13"/>
        <v>0.76673056</v>
      </c>
      <c r="Z45" s="477"/>
      <c r="AA45" s="477"/>
      <c r="AB45" s="477">
        <f t="shared" si="14"/>
        <v>0.76673056</v>
      </c>
      <c r="AC45" s="477"/>
      <c r="AD45" s="477">
        <f t="shared" si="24"/>
        <v>0.76673056</v>
      </c>
      <c r="AE45" s="477"/>
      <c r="AF45" s="477"/>
      <c r="AG45" s="477">
        <f t="shared" si="25"/>
        <v>0.76673056</v>
      </c>
      <c r="AH45" s="477"/>
      <c r="AI45" s="477">
        <f t="shared" si="17"/>
        <v>0.76673056</v>
      </c>
      <c r="AJ45" s="477"/>
      <c r="AK45" s="477"/>
      <c r="AL45" s="477">
        <f t="shared" si="18"/>
        <v>0.76673056</v>
      </c>
      <c r="AM45" s="477"/>
      <c r="AN45" s="477">
        <f t="shared" si="19"/>
        <v>0.76673056</v>
      </c>
      <c r="AO45" s="477"/>
      <c r="AP45" s="477"/>
      <c r="AQ45" s="477">
        <f t="shared" si="20"/>
        <v>0.76673056</v>
      </c>
      <c r="AR45" s="126"/>
      <c r="AS45" s="210" t="s">
        <v>258</v>
      </c>
    </row>
    <row r="46" spans="1:45" s="2" customFormat="1" ht="31.5">
      <c r="A46" s="209" t="str">
        <f>1!A49</f>
        <v>1.1.17</v>
      </c>
      <c r="B46" s="122" t="str">
        <f>1!B49</f>
        <v>Реконструкция ВЛ-0,4 кВ в СИП от ТП-193 по ул Колхозная, п.Иноземцево, L=0,8 км</v>
      </c>
      <c r="C46" s="122" t="str">
        <f>1!C49</f>
        <v>G_Gelezno_030</v>
      </c>
      <c r="D46" s="91" t="s">
        <v>283</v>
      </c>
      <c r="E46" s="91">
        <v>2018</v>
      </c>
      <c r="F46" s="91">
        <v>2018</v>
      </c>
      <c r="G46" s="91"/>
      <c r="H46" s="123" t="s">
        <v>384</v>
      </c>
      <c r="I46" s="477">
        <v>0.77986919</v>
      </c>
      <c r="J46" s="125">
        <v>42766</v>
      </c>
      <c r="K46" s="91"/>
      <c r="L46" s="477">
        <v>0.77986919</v>
      </c>
      <c r="M46" s="125">
        <f t="shared" si="23"/>
        <v>42766</v>
      </c>
      <c r="N46" s="91"/>
      <c r="O46" s="91"/>
      <c r="P46" s="477">
        <f t="shared" si="21"/>
        <v>0.77986919</v>
      </c>
      <c r="Q46" s="477">
        <f t="shared" si="22"/>
        <v>0.77986919</v>
      </c>
      <c r="R46" s="477">
        <f t="shared" si="9"/>
        <v>0.77986919</v>
      </c>
      <c r="S46" s="477">
        <f t="shared" si="10"/>
        <v>0.77986919</v>
      </c>
      <c r="T46" s="477">
        <f t="shared" si="11"/>
        <v>0.77986919</v>
      </c>
      <c r="U46" s="477">
        <f t="shared" si="12"/>
        <v>0.77986919</v>
      </c>
      <c r="V46" s="477"/>
      <c r="W46" s="477"/>
      <c r="X46" s="477"/>
      <c r="Y46" s="477">
        <f t="shared" si="13"/>
        <v>0.77986919</v>
      </c>
      <c r="Z46" s="477"/>
      <c r="AA46" s="477"/>
      <c r="AB46" s="477">
        <f t="shared" si="14"/>
        <v>0.77986919</v>
      </c>
      <c r="AC46" s="477"/>
      <c r="AD46" s="477">
        <f t="shared" si="24"/>
        <v>0.77986919</v>
      </c>
      <c r="AE46" s="477"/>
      <c r="AF46" s="477"/>
      <c r="AG46" s="477">
        <f t="shared" si="25"/>
        <v>0.77986919</v>
      </c>
      <c r="AH46" s="477"/>
      <c r="AI46" s="477">
        <f t="shared" si="17"/>
        <v>0.77986919</v>
      </c>
      <c r="AJ46" s="477"/>
      <c r="AK46" s="477"/>
      <c r="AL46" s="477">
        <f t="shared" si="18"/>
        <v>0.77986919</v>
      </c>
      <c r="AM46" s="477"/>
      <c r="AN46" s="477">
        <f t="shared" si="19"/>
        <v>0.77986919</v>
      </c>
      <c r="AO46" s="477"/>
      <c r="AP46" s="477"/>
      <c r="AQ46" s="477">
        <f t="shared" si="20"/>
        <v>0.77986919</v>
      </c>
      <c r="AR46" s="126"/>
      <c r="AS46" s="210" t="s">
        <v>258</v>
      </c>
    </row>
    <row r="47" spans="1:45" s="2" customFormat="1" ht="31.5">
      <c r="A47" s="209" t="str">
        <f>1!A50</f>
        <v>1.1.18</v>
      </c>
      <c r="B47" s="122" t="str">
        <f>1!B50</f>
        <v>Реконструкция ВЛ-0,4 кВ в СИП от ТП-184 по ул Колхозная-Гагарина, п.Иноземцево, L=0,4 км</v>
      </c>
      <c r="C47" s="122" t="str">
        <f>1!C50</f>
        <v>G_Gelezno_031</v>
      </c>
      <c r="D47" s="91" t="s">
        <v>283</v>
      </c>
      <c r="E47" s="91">
        <v>2018</v>
      </c>
      <c r="F47" s="91">
        <v>2018</v>
      </c>
      <c r="G47" s="91"/>
      <c r="H47" s="123" t="s">
        <v>384</v>
      </c>
      <c r="I47" s="477">
        <v>0.38764307</v>
      </c>
      <c r="J47" s="125">
        <v>42766</v>
      </c>
      <c r="K47" s="91"/>
      <c r="L47" s="477">
        <v>0.38764307</v>
      </c>
      <c r="M47" s="125">
        <f t="shared" si="23"/>
        <v>42766</v>
      </c>
      <c r="N47" s="91"/>
      <c r="O47" s="91"/>
      <c r="P47" s="477">
        <f t="shared" si="21"/>
        <v>0.38764307</v>
      </c>
      <c r="Q47" s="477">
        <f t="shared" si="22"/>
        <v>0.38764307</v>
      </c>
      <c r="R47" s="477">
        <f t="shared" si="9"/>
        <v>0.38764307</v>
      </c>
      <c r="S47" s="477">
        <f t="shared" si="10"/>
        <v>0.38764307</v>
      </c>
      <c r="T47" s="477">
        <f t="shared" si="11"/>
        <v>0.38764307</v>
      </c>
      <c r="U47" s="477">
        <f t="shared" si="12"/>
        <v>0.38764307</v>
      </c>
      <c r="V47" s="477"/>
      <c r="W47" s="477"/>
      <c r="X47" s="477"/>
      <c r="Y47" s="477">
        <f t="shared" si="13"/>
        <v>0.38764307</v>
      </c>
      <c r="Z47" s="477"/>
      <c r="AA47" s="477"/>
      <c r="AB47" s="477">
        <f t="shared" si="14"/>
        <v>0.38764307</v>
      </c>
      <c r="AC47" s="477"/>
      <c r="AD47" s="477">
        <f t="shared" si="24"/>
        <v>0.38764307</v>
      </c>
      <c r="AE47" s="477"/>
      <c r="AF47" s="477"/>
      <c r="AG47" s="477">
        <f t="shared" si="25"/>
        <v>0.38764307</v>
      </c>
      <c r="AH47" s="477"/>
      <c r="AI47" s="477">
        <f t="shared" si="17"/>
        <v>0.38764307</v>
      </c>
      <c r="AJ47" s="477"/>
      <c r="AK47" s="477"/>
      <c r="AL47" s="477">
        <f t="shared" si="18"/>
        <v>0.38764307</v>
      </c>
      <c r="AM47" s="477"/>
      <c r="AN47" s="477">
        <f t="shared" si="19"/>
        <v>0.38764307</v>
      </c>
      <c r="AO47" s="477"/>
      <c r="AP47" s="477"/>
      <c r="AQ47" s="477">
        <f t="shared" si="20"/>
        <v>0.38764307</v>
      </c>
      <c r="AR47" s="126"/>
      <c r="AS47" s="210" t="s">
        <v>258</v>
      </c>
    </row>
    <row r="48" spans="1:45" s="2" customFormat="1" ht="31.5">
      <c r="A48" s="209" t="str">
        <f>1!A51</f>
        <v>1.1.19</v>
      </c>
      <c r="B48" s="122" t="str">
        <f>1!B51</f>
        <v>Реконструкция ВЛ-0,4 кВ в СИП по ул Колхозная (низ), п.Иноземцево, L=1,07 км</v>
      </c>
      <c r="C48" s="122" t="str">
        <f>1!C51</f>
        <v>G_Gelezno_032</v>
      </c>
      <c r="D48" s="91" t="s">
        <v>283</v>
      </c>
      <c r="E48" s="91">
        <v>2018</v>
      </c>
      <c r="F48" s="91">
        <v>2018</v>
      </c>
      <c r="G48" s="91"/>
      <c r="H48" s="123" t="s">
        <v>384</v>
      </c>
      <c r="I48" s="477">
        <v>0.94576759</v>
      </c>
      <c r="J48" s="125">
        <v>42766</v>
      </c>
      <c r="K48" s="91"/>
      <c r="L48" s="477">
        <v>0.94576759</v>
      </c>
      <c r="M48" s="125">
        <f t="shared" si="23"/>
        <v>42766</v>
      </c>
      <c r="N48" s="91"/>
      <c r="O48" s="91"/>
      <c r="P48" s="477">
        <f t="shared" si="21"/>
        <v>0.94576759</v>
      </c>
      <c r="Q48" s="477">
        <f t="shared" si="22"/>
        <v>0.94576759</v>
      </c>
      <c r="R48" s="477">
        <f t="shared" si="9"/>
        <v>0.94576759</v>
      </c>
      <c r="S48" s="477">
        <f t="shared" si="10"/>
        <v>0.94576759</v>
      </c>
      <c r="T48" s="477">
        <f t="shared" si="11"/>
        <v>0.94576759</v>
      </c>
      <c r="U48" s="477">
        <f t="shared" si="12"/>
        <v>0.94576759</v>
      </c>
      <c r="V48" s="477"/>
      <c r="W48" s="477"/>
      <c r="X48" s="477"/>
      <c r="Y48" s="477">
        <f t="shared" si="13"/>
        <v>0.94576759</v>
      </c>
      <c r="Z48" s="477"/>
      <c r="AA48" s="477"/>
      <c r="AB48" s="477">
        <f t="shared" si="14"/>
        <v>0.94576759</v>
      </c>
      <c r="AC48" s="477"/>
      <c r="AD48" s="477">
        <f t="shared" si="24"/>
        <v>0.94576759</v>
      </c>
      <c r="AE48" s="477"/>
      <c r="AF48" s="477"/>
      <c r="AG48" s="477">
        <f t="shared" si="25"/>
        <v>0.94576759</v>
      </c>
      <c r="AH48" s="477"/>
      <c r="AI48" s="477">
        <f t="shared" si="17"/>
        <v>0.94576759</v>
      </c>
      <c r="AJ48" s="477"/>
      <c r="AK48" s="477"/>
      <c r="AL48" s="477">
        <f t="shared" si="18"/>
        <v>0.94576759</v>
      </c>
      <c r="AM48" s="477"/>
      <c r="AN48" s="477">
        <f t="shared" si="19"/>
        <v>0.94576759</v>
      </c>
      <c r="AO48" s="477"/>
      <c r="AP48" s="477"/>
      <c r="AQ48" s="477">
        <f t="shared" si="20"/>
        <v>0.94576759</v>
      </c>
      <c r="AR48" s="126"/>
      <c r="AS48" s="210" t="s">
        <v>258</v>
      </c>
    </row>
    <row r="49" spans="1:45" s="2" customFormat="1" ht="31.5">
      <c r="A49" s="209" t="str">
        <f>1!A52</f>
        <v>1.1.20</v>
      </c>
      <c r="B49" s="122" t="str">
        <f>1!B52</f>
        <v>Реконструкция ВЛ-0,4 кВ в СИП по ул Колхозная (Ф-"Детский сад"), п.Иноземцево, L=0,2 км</v>
      </c>
      <c r="C49" s="122" t="str">
        <f>1!C52</f>
        <v>G_Gelezno_033</v>
      </c>
      <c r="D49" s="91" t="s">
        <v>283</v>
      </c>
      <c r="E49" s="91">
        <v>2018</v>
      </c>
      <c r="F49" s="91">
        <v>2018</v>
      </c>
      <c r="G49" s="91"/>
      <c r="H49" s="123" t="s">
        <v>384</v>
      </c>
      <c r="I49" s="477">
        <v>0.17897202</v>
      </c>
      <c r="J49" s="125">
        <v>42766</v>
      </c>
      <c r="K49" s="91"/>
      <c r="L49" s="477">
        <v>0.17897202</v>
      </c>
      <c r="M49" s="125">
        <f t="shared" si="23"/>
        <v>42766</v>
      </c>
      <c r="N49" s="91"/>
      <c r="O49" s="91"/>
      <c r="P49" s="477">
        <f>I49</f>
        <v>0.17897202</v>
      </c>
      <c r="Q49" s="477">
        <f>I49</f>
        <v>0.17897202</v>
      </c>
      <c r="R49" s="477">
        <f t="shared" si="9"/>
        <v>0.17897202</v>
      </c>
      <c r="S49" s="477">
        <f t="shared" si="10"/>
        <v>0.17897202</v>
      </c>
      <c r="T49" s="477">
        <f t="shared" si="11"/>
        <v>0.17897202</v>
      </c>
      <c r="U49" s="477">
        <f t="shared" si="12"/>
        <v>0.17897202</v>
      </c>
      <c r="V49" s="477"/>
      <c r="W49" s="477"/>
      <c r="X49" s="477"/>
      <c r="Y49" s="477">
        <f t="shared" si="13"/>
        <v>0.17897202</v>
      </c>
      <c r="Z49" s="477"/>
      <c r="AA49" s="477"/>
      <c r="AB49" s="477">
        <f t="shared" si="14"/>
        <v>0.17897202</v>
      </c>
      <c r="AC49" s="477"/>
      <c r="AD49" s="477">
        <f t="shared" si="24"/>
        <v>0.17897202</v>
      </c>
      <c r="AE49" s="477"/>
      <c r="AF49" s="477"/>
      <c r="AG49" s="477">
        <f t="shared" si="25"/>
        <v>0.17897202</v>
      </c>
      <c r="AH49" s="477"/>
      <c r="AI49" s="477">
        <f t="shared" si="17"/>
        <v>0.17897202</v>
      </c>
      <c r="AJ49" s="477"/>
      <c r="AK49" s="477"/>
      <c r="AL49" s="477">
        <f t="shared" si="18"/>
        <v>0.17897202</v>
      </c>
      <c r="AM49" s="477"/>
      <c r="AN49" s="477">
        <f t="shared" si="19"/>
        <v>0.17897202</v>
      </c>
      <c r="AO49" s="477"/>
      <c r="AP49" s="477"/>
      <c r="AQ49" s="477">
        <f t="shared" si="20"/>
        <v>0.17897202</v>
      </c>
      <c r="AR49" s="126"/>
      <c r="AS49" s="210" t="s">
        <v>258</v>
      </c>
    </row>
    <row r="50" spans="1:45" s="2" customFormat="1" ht="31.5">
      <c r="A50" s="209" t="str">
        <f>1!A53</f>
        <v>1.1.21</v>
      </c>
      <c r="B50" s="122" t="str">
        <f>1!B53</f>
        <v>Реконструкция ВЛ-0,4 кВ в СИП по ул Первомайская (Гагарина+Старошоссейная), п.Иноземцево, L=1,87 км</v>
      </c>
      <c r="C50" s="122" t="str">
        <f>1!C53</f>
        <v>G_Gelezno_034</v>
      </c>
      <c r="D50" s="91" t="s">
        <v>283</v>
      </c>
      <c r="E50" s="91">
        <v>2018</v>
      </c>
      <c r="F50" s="91">
        <v>2018</v>
      </c>
      <c r="G50" s="91"/>
      <c r="H50" s="123" t="s">
        <v>384</v>
      </c>
      <c r="I50" s="477">
        <v>1.99034453</v>
      </c>
      <c r="J50" s="125">
        <v>42766</v>
      </c>
      <c r="K50" s="91"/>
      <c r="L50" s="477">
        <v>1.99034453</v>
      </c>
      <c r="M50" s="125">
        <f t="shared" si="23"/>
        <v>42766</v>
      </c>
      <c r="N50" s="91"/>
      <c r="O50" s="91"/>
      <c r="P50" s="477">
        <f>I50</f>
        <v>1.99034453</v>
      </c>
      <c r="Q50" s="477">
        <f>I50</f>
        <v>1.99034453</v>
      </c>
      <c r="R50" s="477">
        <f t="shared" si="9"/>
        <v>1.99034453</v>
      </c>
      <c r="S50" s="477">
        <f t="shared" si="10"/>
        <v>1.99034453</v>
      </c>
      <c r="T50" s="477">
        <f t="shared" si="11"/>
        <v>1.99034453</v>
      </c>
      <c r="U50" s="477">
        <f t="shared" si="12"/>
        <v>1.99034453</v>
      </c>
      <c r="V50" s="477"/>
      <c r="W50" s="477"/>
      <c r="X50" s="477"/>
      <c r="Y50" s="477">
        <f t="shared" si="13"/>
        <v>1.99034453</v>
      </c>
      <c r="Z50" s="477"/>
      <c r="AA50" s="477"/>
      <c r="AB50" s="477">
        <f t="shared" si="14"/>
        <v>1.99034453</v>
      </c>
      <c r="AC50" s="477"/>
      <c r="AD50" s="477">
        <f t="shared" si="24"/>
        <v>1.99034453</v>
      </c>
      <c r="AE50" s="477"/>
      <c r="AF50" s="477"/>
      <c r="AG50" s="477">
        <f t="shared" si="25"/>
        <v>1.99034453</v>
      </c>
      <c r="AH50" s="477"/>
      <c r="AI50" s="477">
        <f t="shared" si="17"/>
        <v>1.99034453</v>
      </c>
      <c r="AJ50" s="477"/>
      <c r="AK50" s="477"/>
      <c r="AL50" s="477">
        <f t="shared" si="18"/>
        <v>1.99034453</v>
      </c>
      <c r="AM50" s="477"/>
      <c r="AN50" s="477">
        <f t="shared" si="19"/>
        <v>1.99034453</v>
      </c>
      <c r="AO50" s="477"/>
      <c r="AP50" s="477"/>
      <c r="AQ50" s="477">
        <f t="shared" si="20"/>
        <v>1.99034453</v>
      </c>
      <c r="AR50" s="126"/>
      <c r="AS50" s="210" t="s">
        <v>258</v>
      </c>
    </row>
    <row r="51" spans="1:45" s="2" customFormat="1" ht="31.5">
      <c r="A51" s="209" t="str">
        <f>1!A54</f>
        <v>1.1.22</v>
      </c>
      <c r="B51" s="122" t="str">
        <f>1!B54</f>
        <v>Реконструкция ВЛ-0,4 кВ в СИП по ул Колхозная до ДК "Машук", п.Иноземцево, L=0,4 км</v>
      </c>
      <c r="C51" s="122" t="str">
        <f>1!C54</f>
        <v>G_Gelezno_035</v>
      </c>
      <c r="D51" s="91" t="s">
        <v>283</v>
      </c>
      <c r="E51" s="91">
        <v>2018</v>
      </c>
      <c r="F51" s="91">
        <v>2018</v>
      </c>
      <c r="G51" s="91"/>
      <c r="H51" s="123" t="s">
        <v>384</v>
      </c>
      <c r="I51" s="477">
        <v>0.59095874</v>
      </c>
      <c r="J51" s="125">
        <v>42766</v>
      </c>
      <c r="K51" s="91"/>
      <c r="L51" s="477">
        <v>0.59095874</v>
      </c>
      <c r="M51" s="125">
        <f t="shared" si="23"/>
        <v>42766</v>
      </c>
      <c r="N51" s="91"/>
      <c r="O51" s="91"/>
      <c r="P51" s="477">
        <f>I51</f>
        <v>0.59095874</v>
      </c>
      <c r="Q51" s="477">
        <f>I51</f>
        <v>0.59095874</v>
      </c>
      <c r="R51" s="477">
        <f t="shared" si="9"/>
        <v>0.59095874</v>
      </c>
      <c r="S51" s="477">
        <f t="shared" si="10"/>
        <v>0.59095874</v>
      </c>
      <c r="T51" s="477">
        <f t="shared" si="11"/>
        <v>0.59095874</v>
      </c>
      <c r="U51" s="477">
        <f t="shared" si="12"/>
        <v>0.59095874</v>
      </c>
      <c r="V51" s="477"/>
      <c r="W51" s="477"/>
      <c r="X51" s="477"/>
      <c r="Y51" s="477">
        <f t="shared" si="13"/>
        <v>0.59095874</v>
      </c>
      <c r="Z51" s="477"/>
      <c r="AA51" s="477"/>
      <c r="AB51" s="477">
        <f t="shared" si="14"/>
        <v>0.59095874</v>
      </c>
      <c r="AC51" s="477"/>
      <c r="AD51" s="477">
        <f t="shared" si="24"/>
        <v>0.59095874</v>
      </c>
      <c r="AE51" s="477"/>
      <c r="AF51" s="477"/>
      <c r="AG51" s="477">
        <f t="shared" si="25"/>
        <v>0.59095874</v>
      </c>
      <c r="AH51" s="477"/>
      <c r="AI51" s="477">
        <f t="shared" si="17"/>
        <v>0.59095874</v>
      </c>
      <c r="AJ51" s="477"/>
      <c r="AK51" s="477"/>
      <c r="AL51" s="477">
        <f t="shared" si="18"/>
        <v>0.59095874</v>
      </c>
      <c r="AM51" s="477"/>
      <c r="AN51" s="477">
        <f t="shared" si="19"/>
        <v>0.59095874</v>
      </c>
      <c r="AO51" s="477"/>
      <c r="AP51" s="477"/>
      <c r="AQ51" s="477">
        <f t="shared" si="20"/>
        <v>0.59095874</v>
      </c>
      <c r="AR51" s="126"/>
      <c r="AS51" s="210" t="s">
        <v>258</v>
      </c>
    </row>
    <row r="52" spans="1:45" s="2" customFormat="1" ht="31.5">
      <c r="A52" s="209" t="str">
        <f>1!A55</f>
        <v>1.1.23</v>
      </c>
      <c r="B52" s="122" t="str">
        <f>1!B55</f>
        <v>Реконструкция ВЛ-0,4 кВ в СИП по ул.Дачная, п.Иноземцево, L=0,3 км</v>
      </c>
      <c r="C52" s="122" t="str">
        <f>1!C55</f>
        <v>G_Gelezno_036</v>
      </c>
      <c r="D52" s="91" t="s">
        <v>283</v>
      </c>
      <c r="E52" s="91">
        <v>2018</v>
      </c>
      <c r="F52" s="91">
        <v>2018</v>
      </c>
      <c r="G52" s="91"/>
      <c r="H52" s="123" t="s">
        <v>384</v>
      </c>
      <c r="I52" s="477">
        <v>0.25583007</v>
      </c>
      <c r="J52" s="125">
        <v>42766</v>
      </c>
      <c r="K52" s="91"/>
      <c r="L52" s="477">
        <v>0.25583007</v>
      </c>
      <c r="M52" s="125">
        <f t="shared" si="23"/>
        <v>42766</v>
      </c>
      <c r="N52" s="91"/>
      <c r="O52" s="91"/>
      <c r="P52" s="477">
        <f>I52</f>
        <v>0.25583007</v>
      </c>
      <c r="Q52" s="477">
        <f>I52</f>
        <v>0.25583007</v>
      </c>
      <c r="R52" s="477">
        <f t="shared" si="9"/>
        <v>0.25583007</v>
      </c>
      <c r="S52" s="477">
        <f t="shared" si="10"/>
        <v>0.25583007</v>
      </c>
      <c r="T52" s="477">
        <f t="shared" si="11"/>
        <v>0.25583007</v>
      </c>
      <c r="U52" s="477">
        <f t="shared" si="12"/>
        <v>0.25583007</v>
      </c>
      <c r="V52" s="477"/>
      <c r="W52" s="477"/>
      <c r="X52" s="477"/>
      <c r="Y52" s="477">
        <f t="shared" si="13"/>
        <v>0.25583007</v>
      </c>
      <c r="Z52" s="477"/>
      <c r="AA52" s="477"/>
      <c r="AB52" s="477">
        <f t="shared" si="14"/>
        <v>0.25583007</v>
      </c>
      <c r="AC52" s="477"/>
      <c r="AD52" s="477">
        <f t="shared" si="24"/>
        <v>0.25583007</v>
      </c>
      <c r="AE52" s="477"/>
      <c r="AF52" s="477"/>
      <c r="AG52" s="477">
        <f t="shared" si="25"/>
        <v>0.25583007</v>
      </c>
      <c r="AH52" s="477"/>
      <c r="AI52" s="477">
        <f t="shared" si="17"/>
        <v>0.25583007</v>
      </c>
      <c r="AJ52" s="477"/>
      <c r="AK52" s="477"/>
      <c r="AL52" s="477">
        <f t="shared" si="18"/>
        <v>0.25583007</v>
      </c>
      <c r="AM52" s="477"/>
      <c r="AN52" s="477">
        <f t="shared" si="19"/>
        <v>0.25583007</v>
      </c>
      <c r="AO52" s="477"/>
      <c r="AP52" s="477"/>
      <c r="AQ52" s="477">
        <f t="shared" si="20"/>
        <v>0.25583007</v>
      </c>
      <c r="AR52" s="126"/>
      <c r="AS52" s="210" t="s">
        <v>258</v>
      </c>
    </row>
    <row r="53" spans="1:45" s="2" customFormat="1" ht="31.5">
      <c r="A53" s="209" t="str">
        <f>1!A56</f>
        <v>1.1.24</v>
      </c>
      <c r="B53" s="122" t="str">
        <f>1!B56</f>
        <v>Реконструкция ВЛ-0,4 кВ в СИП по ул.Садовая, п.Иноземцево, L=0,3 км</v>
      </c>
      <c r="C53" s="122" t="str">
        <f>1!C56</f>
        <v>G_Gelezno_037</v>
      </c>
      <c r="D53" s="91" t="s">
        <v>283</v>
      </c>
      <c r="E53" s="91">
        <v>2018</v>
      </c>
      <c r="F53" s="91">
        <v>2018</v>
      </c>
      <c r="G53" s="91"/>
      <c r="H53" s="123" t="s">
        <v>384</v>
      </c>
      <c r="I53" s="477">
        <v>0.37260348</v>
      </c>
      <c r="J53" s="125">
        <v>42766</v>
      </c>
      <c r="K53" s="91"/>
      <c r="L53" s="477">
        <v>0.37260348</v>
      </c>
      <c r="M53" s="125">
        <f>J53</f>
        <v>42766</v>
      </c>
      <c r="N53" s="91"/>
      <c r="O53" s="91"/>
      <c r="P53" s="477">
        <f>I53</f>
        <v>0.37260348</v>
      </c>
      <c r="Q53" s="477">
        <f>I53</f>
        <v>0.37260348</v>
      </c>
      <c r="R53" s="477">
        <f>L53</f>
        <v>0.37260348</v>
      </c>
      <c r="S53" s="477">
        <f>L53</f>
        <v>0.37260348</v>
      </c>
      <c r="T53" s="477">
        <f t="shared" si="11"/>
        <v>0.37260348</v>
      </c>
      <c r="U53" s="477">
        <f>L53</f>
        <v>0.37260348</v>
      </c>
      <c r="V53" s="477"/>
      <c r="W53" s="477"/>
      <c r="X53" s="477"/>
      <c r="Y53" s="477">
        <f t="shared" si="13"/>
        <v>0.37260348</v>
      </c>
      <c r="Z53" s="477"/>
      <c r="AA53" s="477"/>
      <c r="AB53" s="477">
        <f t="shared" si="14"/>
        <v>0.37260348</v>
      </c>
      <c r="AC53" s="477"/>
      <c r="AD53" s="477">
        <f>AE53+AF53+AG53+AH53</f>
        <v>0.37260348</v>
      </c>
      <c r="AE53" s="477"/>
      <c r="AF53" s="477"/>
      <c r="AG53" s="477">
        <f>S53</f>
        <v>0.37260348</v>
      </c>
      <c r="AH53" s="477"/>
      <c r="AI53" s="477">
        <f t="shared" si="17"/>
        <v>0.37260348</v>
      </c>
      <c r="AJ53" s="477"/>
      <c r="AK53" s="477"/>
      <c r="AL53" s="477">
        <f t="shared" si="18"/>
        <v>0.37260348</v>
      </c>
      <c r="AM53" s="477"/>
      <c r="AN53" s="477">
        <f>AO53+AP53+AQ53+AR53</f>
        <v>0.37260348</v>
      </c>
      <c r="AO53" s="477"/>
      <c r="AP53" s="477"/>
      <c r="AQ53" s="477">
        <f>AG53</f>
        <v>0.37260348</v>
      </c>
      <c r="AR53" s="126"/>
      <c r="AS53" s="210" t="s">
        <v>258</v>
      </c>
    </row>
    <row r="54" spans="1:45" s="2" customFormat="1" ht="31.5">
      <c r="A54" s="209" t="str">
        <f>1!A57</f>
        <v>1.1.25</v>
      </c>
      <c r="B54" s="435" t="str">
        <f>1!B57</f>
        <v>Реконструкция сетевого комплекса ВЛ</v>
      </c>
      <c r="C54" s="435" t="str">
        <f>1!C57</f>
        <v>G_Gelezno_038</v>
      </c>
      <c r="D54" s="91" t="s">
        <v>283</v>
      </c>
      <c r="E54" s="91">
        <v>2018</v>
      </c>
      <c r="F54" s="91">
        <v>2018</v>
      </c>
      <c r="G54" s="91"/>
      <c r="H54" s="123" t="s">
        <v>384</v>
      </c>
      <c r="I54" s="477"/>
      <c r="J54" s="125">
        <v>42766</v>
      </c>
      <c r="K54" s="91"/>
      <c r="L54" s="478">
        <v>0.27</v>
      </c>
      <c r="M54" s="125">
        <f t="shared" si="23"/>
        <v>42766</v>
      </c>
      <c r="N54" s="91"/>
      <c r="O54" s="91"/>
      <c r="P54" s="477"/>
      <c r="Q54" s="477"/>
      <c r="R54" s="477">
        <f t="shared" si="9"/>
        <v>0.27</v>
      </c>
      <c r="S54" s="477">
        <f t="shared" si="10"/>
        <v>0.27</v>
      </c>
      <c r="T54" s="477"/>
      <c r="U54" s="477">
        <f t="shared" si="12"/>
        <v>0.27</v>
      </c>
      <c r="V54" s="477"/>
      <c r="W54" s="477"/>
      <c r="X54" s="477"/>
      <c r="Y54" s="477"/>
      <c r="Z54" s="477"/>
      <c r="AA54" s="477"/>
      <c r="AB54" s="477"/>
      <c r="AC54" s="477"/>
      <c r="AD54" s="477">
        <f t="shared" si="24"/>
        <v>0.27</v>
      </c>
      <c r="AE54" s="477"/>
      <c r="AF54" s="477"/>
      <c r="AG54" s="477">
        <f t="shared" si="25"/>
        <v>0.27</v>
      </c>
      <c r="AH54" s="477"/>
      <c r="AI54" s="477"/>
      <c r="AJ54" s="477"/>
      <c r="AK54" s="477"/>
      <c r="AL54" s="477"/>
      <c r="AM54" s="477"/>
      <c r="AN54" s="477">
        <f t="shared" si="19"/>
        <v>0.27</v>
      </c>
      <c r="AO54" s="477"/>
      <c r="AP54" s="477"/>
      <c r="AQ54" s="477">
        <f t="shared" si="20"/>
        <v>0.27</v>
      </c>
      <c r="AR54" s="126"/>
      <c r="AS54" s="210" t="s">
        <v>258</v>
      </c>
    </row>
    <row r="55" spans="1:45" s="2" customFormat="1" ht="6.75" customHeight="1">
      <c r="A55" s="209"/>
      <c r="B55" s="122"/>
      <c r="C55" s="122"/>
      <c r="D55" s="91"/>
      <c r="E55" s="91"/>
      <c r="F55" s="91"/>
      <c r="G55" s="91"/>
      <c r="H55" s="123"/>
      <c r="I55" s="477"/>
      <c r="J55" s="125"/>
      <c r="K55" s="91"/>
      <c r="L55" s="477"/>
      <c r="M55" s="91"/>
      <c r="N55" s="91"/>
      <c r="O55" s="91"/>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126"/>
      <c r="AS55" s="210"/>
    </row>
    <row r="56" spans="1:45" s="146" customFormat="1" ht="15.75">
      <c r="A56" s="211" t="str">
        <f>1!A59</f>
        <v>1.2</v>
      </c>
      <c r="B56" s="142" t="str">
        <f>1!B59</f>
        <v>Реконструкция трансформаторных и иных подстанций, всего, в том числе:</v>
      </c>
      <c r="C56" s="141" t="str">
        <f>1!C59</f>
        <v>Г</v>
      </c>
      <c r="D56" s="141"/>
      <c r="E56" s="141"/>
      <c r="F56" s="141"/>
      <c r="G56" s="141"/>
      <c r="H56" s="143"/>
      <c r="I56" s="441">
        <f>SUM(I57:I59)</f>
        <v>1.43790394</v>
      </c>
      <c r="J56" s="144"/>
      <c r="K56" s="141"/>
      <c r="L56" s="441">
        <f>SUM(L57:L59)</f>
        <v>1.9209255299999999</v>
      </c>
      <c r="M56" s="141"/>
      <c r="N56" s="141"/>
      <c r="O56" s="141"/>
      <c r="P56" s="441">
        <f aca="true" t="shared" si="26" ref="P56:U56">SUM(P57:P59)</f>
        <v>1.43790394</v>
      </c>
      <c r="Q56" s="441">
        <f t="shared" si="26"/>
        <v>1.43790394</v>
      </c>
      <c r="R56" s="441">
        <f t="shared" si="26"/>
        <v>1.9209255299999999</v>
      </c>
      <c r="S56" s="441">
        <f t="shared" si="26"/>
        <v>1.9209255299999999</v>
      </c>
      <c r="T56" s="441">
        <f t="shared" si="26"/>
        <v>1.43790394</v>
      </c>
      <c r="U56" s="441">
        <f t="shared" si="26"/>
        <v>1.9209255299999999</v>
      </c>
      <c r="V56" s="441"/>
      <c r="W56" s="441"/>
      <c r="X56" s="441"/>
      <c r="Y56" s="441">
        <f>SUM(Y57:Y59)</f>
        <v>1.43790394</v>
      </c>
      <c r="Z56" s="441"/>
      <c r="AA56" s="441"/>
      <c r="AB56" s="441">
        <f>SUM(AB57:AB59)</f>
        <v>1.43790394</v>
      </c>
      <c r="AC56" s="441"/>
      <c r="AD56" s="441">
        <f>SUM(AD57:AD59)</f>
        <v>1.9209255299999999</v>
      </c>
      <c r="AE56" s="441"/>
      <c r="AF56" s="441"/>
      <c r="AG56" s="441">
        <f>SUM(AG57:AG59)</f>
        <v>1.9209255299999999</v>
      </c>
      <c r="AH56" s="441"/>
      <c r="AI56" s="441">
        <f>SUM(AI57:AI59)</f>
        <v>1.43790394</v>
      </c>
      <c r="AJ56" s="441"/>
      <c r="AK56" s="441"/>
      <c r="AL56" s="441">
        <f>SUM(AL57:AL59)</f>
        <v>1.43790394</v>
      </c>
      <c r="AM56" s="441"/>
      <c r="AN56" s="441">
        <f>SUM(AN57:AN59)</f>
        <v>1.9209255299999999</v>
      </c>
      <c r="AO56" s="441"/>
      <c r="AP56" s="441"/>
      <c r="AQ56" s="441">
        <f>SUM(AQ57:AQ59)</f>
        <v>1.9209255299999999</v>
      </c>
      <c r="AR56" s="145"/>
      <c r="AS56" s="212"/>
    </row>
    <row r="57" spans="1:45" s="2" customFormat="1" ht="31.5">
      <c r="A57" s="209" t="str">
        <f>1!A60</f>
        <v>1.2.1</v>
      </c>
      <c r="B57" s="122" t="str">
        <f>1!B60</f>
        <v>Реконструкция РП-3  ( замена ячеек )</v>
      </c>
      <c r="C57" s="122" t="str">
        <f>1!C60</f>
        <v>G_Gelezno_039</v>
      </c>
      <c r="D57" s="91" t="s">
        <v>283</v>
      </c>
      <c r="E57" s="91">
        <v>2018</v>
      </c>
      <c r="F57" s="91">
        <v>2018</v>
      </c>
      <c r="G57" s="91"/>
      <c r="H57" s="123" t="s">
        <v>384</v>
      </c>
      <c r="I57" s="477">
        <f>0.71895197*2</f>
        <v>1.43790394</v>
      </c>
      <c r="J57" s="125">
        <v>42767</v>
      </c>
      <c r="K57" s="91"/>
      <c r="L57" s="477">
        <f>0.71895197*2</f>
        <v>1.43790394</v>
      </c>
      <c r="M57" s="125">
        <f>J57</f>
        <v>42767</v>
      </c>
      <c r="N57" s="91"/>
      <c r="O57" s="91"/>
      <c r="P57" s="477">
        <f>I57</f>
        <v>1.43790394</v>
      </c>
      <c r="Q57" s="477">
        <f>I57</f>
        <v>1.43790394</v>
      </c>
      <c r="R57" s="477">
        <f>L57</f>
        <v>1.43790394</v>
      </c>
      <c r="S57" s="477">
        <f>L57</f>
        <v>1.43790394</v>
      </c>
      <c r="T57" s="477">
        <f>I57</f>
        <v>1.43790394</v>
      </c>
      <c r="U57" s="477">
        <f>L57</f>
        <v>1.43790394</v>
      </c>
      <c r="V57" s="477"/>
      <c r="W57" s="477"/>
      <c r="X57" s="477"/>
      <c r="Y57" s="477">
        <f>Z57+AA57+AB57+AC57</f>
        <v>1.43790394</v>
      </c>
      <c r="Z57" s="477"/>
      <c r="AA57" s="477"/>
      <c r="AB57" s="477">
        <f>Q57</f>
        <v>1.43790394</v>
      </c>
      <c r="AC57" s="477"/>
      <c r="AD57" s="477">
        <f>AE57+AF57+AG57+AH57</f>
        <v>1.43790394</v>
      </c>
      <c r="AE57" s="477"/>
      <c r="AF57" s="477"/>
      <c r="AG57" s="477">
        <f>S57</f>
        <v>1.43790394</v>
      </c>
      <c r="AH57" s="477"/>
      <c r="AI57" s="477">
        <f>AJ57+AK57+AL57+AM57</f>
        <v>1.43790394</v>
      </c>
      <c r="AJ57" s="477"/>
      <c r="AK57" s="477"/>
      <c r="AL57" s="477">
        <f>AB57</f>
        <v>1.43790394</v>
      </c>
      <c r="AM57" s="477"/>
      <c r="AN57" s="477">
        <f>AO57+AP57+AQ57+AR57</f>
        <v>1.43790394</v>
      </c>
      <c r="AO57" s="477"/>
      <c r="AP57" s="477"/>
      <c r="AQ57" s="477">
        <f>AG57</f>
        <v>1.43790394</v>
      </c>
      <c r="AR57" s="126"/>
      <c r="AS57" s="210" t="s">
        <v>258</v>
      </c>
    </row>
    <row r="58" spans="1:45" s="2" customFormat="1" ht="31.5">
      <c r="A58" s="209" t="str">
        <f>1!A61</f>
        <v>1.2.2</v>
      </c>
      <c r="B58" s="435" t="str">
        <f>1!B61</f>
        <v>Реконструкция сетевого комплекса ТП и КЛ</v>
      </c>
      <c r="C58" s="435" t="str">
        <f>1!C61</f>
        <v>G_Gelezno_040</v>
      </c>
      <c r="D58" s="91" t="s">
        <v>283</v>
      </c>
      <c r="E58" s="91">
        <v>2018</v>
      </c>
      <c r="F58" s="91">
        <v>2018</v>
      </c>
      <c r="G58" s="91"/>
      <c r="H58" s="123" t="s">
        <v>384</v>
      </c>
      <c r="I58" s="477"/>
      <c r="J58" s="125">
        <v>42769</v>
      </c>
      <c r="K58" s="91"/>
      <c r="L58" s="478">
        <f>0.48346-0.00043841</f>
        <v>0.48302159</v>
      </c>
      <c r="M58" s="125">
        <f>J58</f>
        <v>42769</v>
      </c>
      <c r="N58" s="91"/>
      <c r="O58" s="91"/>
      <c r="P58" s="479">
        <f>I58</f>
        <v>0</v>
      </c>
      <c r="Q58" s="479">
        <f>I58</f>
        <v>0</v>
      </c>
      <c r="R58" s="477">
        <f>L58</f>
        <v>0.48302159</v>
      </c>
      <c r="S58" s="477">
        <f>L58</f>
        <v>0.48302159</v>
      </c>
      <c r="T58" s="477"/>
      <c r="U58" s="477">
        <f>L58</f>
        <v>0.48302159</v>
      </c>
      <c r="V58" s="477"/>
      <c r="W58" s="477"/>
      <c r="X58" s="477"/>
      <c r="Y58" s="479">
        <f>Z58+AA58+AB58+AC58</f>
        <v>0</v>
      </c>
      <c r="Z58" s="479"/>
      <c r="AA58" s="479"/>
      <c r="AB58" s="479">
        <f>I58</f>
        <v>0</v>
      </c>
      <c r="AC58" s="477"/>
      <c r="AD58" s="477">
        <f>AE58+AF58+AG58+AH58</f>
        <v>0.48302159</v>
      </c>
      <c r="AE58" s="477"/>
      <c r="AF58" s="477"/>
      <c r="AG58" s="477">
        <f>S58</f>
        <v>0.48302159</v>
      </c>
      <c r="AH58" s="477"/>
      <c r="AI58" s="477"/>
      <c r="AJ58" s="479"/>
      <c r="AK58" s="479"/>
      <c r="AL58" s="477"/>
      <c r="AM58" s="477"/>
      <c r="AN58" s="477">
        <f>AO58+AP58+AQ58+AR58</f>
        <v>0.48302159</v>
      </c>
      <c r="AO58" s="477"/>
      <c r="AP58" s="477"/>
      <c r="AQ58" s="477">
        <f>AG58</f>
        <v>0.48302159</v>
      </c>
      <c r="AR58" s="126"/>
      <c r="AS58" s="210" t="s">
        <v>258</v>
      </c>
    </row>
    <row r="59" spans="1:45" s="2" customFormat="1" ht="7.5" customHeight="1">
      <c r="A59" s="209"/>
      <c r="B59" s="122"/>
      <c r="C59" s="122"/>
      <c r="D59" s="91"/>
      <c r="E59" s="91"/>
      <c r="F59" s="91"/>
      <c r="G59" s="91"/>
      <c r="H59" s="123"/>
      <c r="I59" s="477"/>
      <c r="J59" s="125"/>
      <c r="K59" s="91"/>
      <c r="L59" s="477"/>
      <c r="M59" s="91"/>
      <c r="N59" s="91"/>
      <c r="O59" s="91"/>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126"/>
      <c r="AS59" s="210"/>
    </row>
    <row r="60" spans="1:45" s="5" customFormat="1" ht="15.75">
      <c r="A60" s="211" t="str">
        <f>1!A63</f>
        <v>1.3</v>
      </c>
      <c r="B60" s="142" t="str">
        <f>1!B63</f>
        <v>Прочие инвестиционные проекты, всего, в том числе:</v>
      </c>
      <c r="C60" s="141" t="str">
        <f>1!C63</f>
        <v>Г</v>
      </c>
      <c r="D60" s="141"/>
      <c r="E60" s="141"/>
      <c r="F60" s="141"/>
      <c r="G60" s="141"/>
      <c r="H60" s="143"/>
      <c r="I60" s="441">
        <f>SUM(I61:I64)</f>
        <v>11.97346</v>
      </c>
      <c r="J60" s="144"/>
      <c r="K60" s="141"/>
      <c r="L60" s="441">
        <f>SUM(L61:L64)</f>
        <v>11.219999999999999</v>
      </c>
      <c r="M60" s="141"/>
      <c r="N60" s="141"/>
      <c r="O60" s="141"/>
      <c r="P60" s="441">
        <f aca="true" t="shared" si="27" ref="P60:U60">SUM(P61:P64)</f>
        <v>11.97346</v>
      </c>
      <c r="Q60" s="441">
        <f t="shared" si="27"/>
        <v>11.97346</v>
      </c>
      <c r="R60" s="441">
        <f t="shared" si="27"/>
        <v>11.219999999999999</v>
      </c>
      <c r="S60" s="441">
        <f t="shared" si="27"/>
        <v>11.219999999999999</v>
      </c>
      <c r="T60" s="441">
        <f t="shared" si="27"/>
        <v>11.97346</v>
      </c>
      <c r="U60" s="441">
        <f t="shared" si="27"/>
        <v>11.219999999999999</v>
      </c>
      <c r="V60" s="441"/>
      <c r="W60" s="441"/>
      <c r="X60" s="441"/>
      <c r="Y60" s="441">
        <f>SUM(Y61:Y64)</f>
        <v>11.97346</v>
      </c>
      <c r="Z60" s="441"/>
      <c r="AA60" s="441"/>
      <c r="AB60" s="441">
        <f>SUM(AB61:AB64)</f>
        <v>11.97346</v>
      </c>
      <c r="AC60" s="441"/>
      <c r="AD60" s="441">
        <f>SUM(AD61:AD64)</f>
        <v>11.219999999999999</v>
      </c>
      <c r="AE60" s="441"/>
      <c r="AF60" s="441"/>
      <c r="AG60" s="441">
        <f>SUM(AG61:AG64)</f>
        <v>11.219999999999999</v>
      </c>
      <c r="AH60" s="441"/>
      <c r="AI60" s="441">
        <f>SUM(AI61:AI64)</f>
        <v>11.97346</v>
      </c>
      <c r="AJ60" s="441"/>
      <c r="AK60" s="441"/>
      <c r="AL60" s="441">
        <f>SUM(AL61:AL64)</f>
        <v>11.97346</v>
      </c>
      <c r="AM60" s="441"/>
      <c r="AN60" s="441">
        <f>SUM(AN61:AN65)</f>
        <v>11.219999999999999</v>
      </c>
      <c r="AO60" s="441"/>
      <c r="AP60" s="441"/>
      <c r="AQ60" s="441">
        <f>SUM(AQ61:AQ65)</f>
        <v>11.219999999999999</v>
      </c>
      <c r="AR60" s="145"/>
      <c r="AS60" s="212"/>
    </row>
    <row r="61" spans="1:45" s="2" customFormat="1" ht="31.5">
      <c r="A61" s="209" t="str">
        <f>1!A64</f>
        <v>1.3.1</v>
      </c>
      <c r="B61" s="435" t="str">
        <f>1!B64</f>
        <v>Модернизация системы АИИСКУЭ</v>
      </c>
      <c r="C61" s="435" t="str">
        <f>1!C64</f>
        <v>G_Gelezno_041</v>
      </c>
      <c r="D61" s="91" t="s">
        <v>283</v>
      </c>
      <c r="E61" s="91">
        <v>2018</v>
      </c>
      <c r="F61" s="91">
        <v>2018</v>
      </c>
      <c r="G61" s="91"/>
      <c r="H61" s="123" t="s">
        <v>384</v>
      </c>
      <c r="I61" s="477">
        <f>(3.5+3.43-2.283)*1.18</f>
        <v>5.48346</v>
      </c>
      <c r="J61" s="125">
        <v>42736</v>
      </c>
      <c r="K61" s="91"/>
      <c r="L61" s="478">
        <f>(3.5+3.43-2.283)*1.18-0.48346</f>
        <v>5</v>
      </c>
      <c r="M61" s="125">
        <f>J61</f>
        <v>42736</v>
      </c>
      <c r="N61" s="91"/>
      <c r="O61" s="91"/>
      <c r="P61" s="477">
        <f>I61</f>
        <v>5.48346</v>
      </c>
      <c r="Q61" s="477">
        <f>I61</f>
        <v>5.48346</v>
      </c>
      <c r="R61" s="477">
        <f>L61</f>
        <v>5</v>
      </c>
      <c r="S61" s="477">
        <f>L61</f>
        <v>5</v>
      </c>
      <c r="T61" s="477">
        <f>I61</f>
        <v>5.48346</v>
      </c>
      <c r="U61" s="477">
        <f>L61</f>
        <v>5</v>
      </c>
      <c r="V61" s="477"/>
      <c r="W61" s="477"/>
      <c r="X61" s="477"/>
      <c r="Y61" s="477">
        <f>Z61+AA61+AB61+AC61</f>
        <v>5.48346</v>
      </c>
      <c r="Z61" s="479"/>
      <c r="AA61" s="479"/>
      <c r="AB61" s="477">
        <f>I61</f>
        <v>5.48346</v>
      </c>
      <c r="AC61" s="477"/>
      <c r="AD61" s="477">
        <f>AE61+AF61+AG61+AH61</f>
        <v>5</v>
      </c>
      <c r="AE61" s="477"/>
      <c r="AF61" s="477"/>
      <c r="AG61" s="477">
        <f>S61</f>
        <v>5</v>
      </c>
      <c r="AH61" s="477"/>
      <c r="AI61" s="477">
        <f>AJ61+AK61+AL61+AM61</f>
        <v>5.48346</v>
      </c>
      <c r="AJ61" s="479"/>
      <c r="AK61" s="479"/>
      <c r="AL61" s="477">
        <f>I61</f>
        <v>5.48346</v>
      </c>
      <c r="AM61" s="477"/>
      <c r="AN61" s="477">
        <f>AO61+AP61+AQ61+AR61</f>
        <v>5</v>
      </c>
      <c r="AO61" s="477"/>
      <c r="AP61" s="477"/>
      <c r="AQ61" s="477">
        <f>AG61</f>
        <v>5</v>
      </c>
      <c r="AR61" s="126"/>
      <c r="AS61" s="210" t="s">
        <v>258</v>
      </c>
    </row>
    <row r="62" spans="1:45" s="2" customFormat="1" ht="31.5">
      <c r="A62" s="209" t="str">
        <f>1!A65</f>
        <v>1.3.2</v>
      </c>
      <c r="B62" s="435" t="str">
        <f>1!B65</f>
        <v>Строительство системы телемеханики</v>
      </c>
      <c r="C62" s="435" t="str">
        <f>1!C65</f>
        <v>G_Gelezno_042</v>
      </c>
      <c r="D62" s="91" t="s">
        <v>283</v>
      </c>
      <c r="E62" s="91">
        <v>2018</v>
      </c>
      <c r="F62" s="91">
        <v>2018</v>
      </c>
      <c r="G62" s="91"/>
      <c r="H62" s="123" t="s">
        <v>384</v>
      </c>
      <c r="I62" s="477">
        <f>1.5*1.18</f>
        <v>1.77</v>
      </c>
      <c r="J62" s="125">
        <v>42737</v>
      </c>
      <c r="K62" s="91"/>
      <c r="L62" s="478">
        <f>1.5*1.18-0.27</f>
        <v>1.5</v>
      </c>
      <c r="M62" s="125">
        <f>J62</f>
        <v>42737</v>
      </c>
      <c r="N62" s="91"/>
      <c r="O62" s="91"/>
      <c r="P62" s="477">
        <f>I62</f>
        <v>1.77</v>
      </c>
      <c r="Q62" s="477">
        <f>I62</f>
        <v>1.77</v>
      </c>
      <c r="R62" s="477">
        <f>L62</f>
        <v>1.5</v>
      </c>
      <c r="S62" s="477">
        <f>L62</f>
        <v>1.5</v>
      </c>
      <c r="T62" s="477">
        <f>I62</f>
        <v>1.77</v>
      </c>
      <c r="U62" s="477">
        <f>L62</f>
        <v>1.5</v>
      </c>
      <c r="V62" s="477"/>
      <c r="W62" s="477"/>
      <c r="X62" s="477"/>
      <c r="Y62" s="477">
        <f>Z62+AA62+AB62+AC62</f>
        <v>1.77</v>
      </c>
      <c r="Z62" s="479"/>
      <c r="AA62" s="479"/>
      <c r="AB62" s="477">
        <f>I62</f>
        <v>1.77</v>
      </c>
      <c r="AC62" s="477"/>
      <c r="AD62" s="477">
        <f>AE62+AF62+AG62+AH62</f>
        <v>1.5</v>
      </c>
      <c r="AE62" s="477"/>
      <c r="AF62" s="477"/>
      <c r="AG62" s="477">
        <f>S62</f>
        <v>1.5</v>
      </c>
      <c r="AH62" s="477"/>
      <c r="AI62" s="477">
        <f>AJ62+AK62+AL62+AM62</f>
        <v>1.77</v>
      </c>
      <c r="AJ62" s="479"/>
      <c r="AK62" s="479"/>
      <c r="AL62" s="477">
        <f>I62</f>
        <v>1.77</v>
      </c>
      <c r="AM62" s="477"/>
      <c r="AN62" s="477">
        <f>AO62+AP62+AQ62+AR62</f>
        <v>1.5</v>
      </c>
      <c r="AO62" s="477"/>
      <c r="AP62" s="477"/>
      <c r="AQ62" s="477">
        <f>AG62</f>
        <v>1.5</v>
      </c>
      <c r="AR62" s="126"/>
      <c r="AS62" s="210" t="s">
        <v>258</v>
      </c>
    </row>
    <row r="63" spans="1:45" s="2" customFormat="1" ht="31.5">
      <c r="A63" s="209" t="str">
        <f>1!A66</f>
        <v>1.3.3</v>
      </c>
      <c r="B63" s="122" t="str">
        <f>1!B66</f>
        <v>Оборудование, не требующее монтажа</v>
      </c>
      <c r="C63" s="122" t="str">
        <f>1!C66</f>
        <v>G_Gelezno_043</v>
      </c>
      <c r="D63" s="91" t="s">
        <v>283</v>
      </c>
      <c r="E63" s="91">
        <v>2018</v>
      </c>
      <c r="F63" s="91">
        <v>2018</v>
      </c>
      <c r="G63" s="91"/>
      <c r="H63" s="123" t="s">
        <v>384</v>
      </c>
      <c r="I63" s="477">
        <f>4*1.18</f>
        <v>4.72</v>
      </c>
      <c r="J63" s="125">
        <v>42739</v>
      </c>
      <c r="K63" s="91"/>
      <c r="L63" s="477">
        <f>4*1.18</f>
        <v>4.72</v>
      </c>
      <c r="M63" s="125">
        <f>J63</f>
        <v>42739</v>
      </c>
      <c r="N63" s="91"/>
      <c r="O63" s="91"/>
      <c r="P63" s="477">
        <f>I63</f>
        <v>4.72</v>
      </c>
      <c r="Q63" s="477">
        <f>I63</f>
        <v>4.72</v>
      </c>
      <c r="R63" s="477">
        <f>L63</f>
        <v>4.72</v>
      </c>
      <c r="S63" s="477">
        <f>L63</f>
        <v>4.72</v>
      </c>
      <c r="T63" s="477">
        <f>I63</f>
        <v>4.72</v>
      </c>
      <c r="U63" s="477">
        <f>L63</f>
        <v>4.72</v>
      </c>
      <c r="V63" s="477"/>
      <c r="W63" s="477"/>
      <c r="X63" s="477"/>
      <c r="Y63" s="477">
        <f>Z63+AA63+AB63+AC63</f>
        <v>4.72</v>
      </c>
      <c r="Z63" s="479"/>
      <c r="AA63" s="479"/>
      <c r="AB63" s="477">
        <f>I63</f>
        <v>4.72</v>
      </c>
      <c r="AC63" s="477"/>
      <c r="AD63" s="477">
        <f>AE63+AF63+AG63+AH63</f>
        <v>4.72</v>
      </c>
      <c r="AE63" s="477"/>
      <c r="AF63" s="477"/>
      <c r="AG63" s="477">
        <f>S63</f>
        <v>4.72</v>
      </c>
      <c r="AH63" s="477"/>
      <c r="AI63" s="477">
        <f>AJ63+AK63+AL63+AM63</f>
        <v>4.72</v>
      </c>
      <c r="AJ63" s="479"/>
      <c r="AK63" s="479"/>
      <c r="AL63" s="477">
        <f>I63</f>
        <v>4.72</v>
      </c>
      <c r="AM63" s="477"/>
      <c r="AN63" s="477">
        <f>AO63+AP63+AQ63+AR63</f>
        <v>4.72</v>
      </c>
      <c r="AO63" s="477"/>
      <c r="AP63" s="477"/>
      <c r="AQ63" s="477">
        <f>AG63</f>
        <v>4.72</v>
      </c>
      <c r="AR63" s="126"/>
      <c r="AS63" s="210" t="s">
        <v>258</v>
      </c>
    </row>
    <row r="64" spans="1:45" s="2" customFormat="1" ht="9" customHeight="1">
      <c r="A64" s="209"/>
      <c r="B64" s="122"/>
      <c r="C64" s="122"/>
      <c r="D64" s="91"/>
      <c r="E64" s="91"/>
      <c r="F64" s="91"/>
      <c r="G64" s="91"/>
      <c r="H64" s="123"/>
      <c r="I64" s="477"/>
      <c r="J64" s="125"/>
      <c r="K64" s="91"/>
      <c r="L64" s="477"/>
      <c r="M64" s="91"/>
      <c r="N64" s="91"/>
      <c r="O64" s="91"/>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126"/>
      <c r="AS64" s="210"/>
    </row>
    <row r="65" spans="1:45" s="5" customFormat="1" ht="15.75">
      <c r="A65" s="211" t="str">
        <f>1!A68</f>
        <v>1.4</v>
      </c>
      <c r="B65" s="142" t="str">
        <f>1!B68</f>
        <v>Прочее новое строительство объектов электросетевого хозяйства, всего, в том числе:</v>
      </c>
      <c r="C65" s="141" t="str">
        <f>1!C68</f>
        <v>Г</v>
      </c>
      <c r="D65" s="141"/>
      <c r="E65" s="141"/>
      <c r="F65" s="141"/>
      <c r="G65" s="141"/>
      <c r="H65" s="143"/>
      <c r="I65" s="441">
        <f>SUM(I66:I66)</f>
        <v>0</v>
      </c>
      <c r="J65" s="144"/>
      <c r="K65" s="141"/>
      <c r="L65" s="441">
        <f>SUM(L66:L66)</f>
        <v>0</v>
      </c>
      <c r="M65" s="141"/>
      <c r="N65" s="141"/>
      <c r="O65" s="141"/>
      <c r="P65" s="441">
        <f aca="true" t="shared" si="28" ref="P65:U65">SUM(P66:P66)</f>
        <v>0</v>
      </c>
      <c r="Q65" s="441">
        <f t="shared" si="28"/>
        <v>0</v>
      </c>
      <c r="R65" s="441">
        <f t="shared" si="28"/>
        <v>0</v>
      </c>
      <c r="S65" s="441">
        <f t="shared" si="28"/>
        <v>0</v>
      </c>
      <c r="T65" s="441">
        <f t="shared" si="28"/>
        <v>0</v>
      </c>
      <c r="U65" s="441">
        <f t="shared" si="28"/>
        <v>0</v>
      </c>
      <c r="V65" s="441"/>
      <c r="W65" s="441"/>
      <c r="X65" s="441"/>
      <c r="Y65" s="441">
        <f>SUM(Y66:Y66)</f>
        <v>0</v>
      </c>
      <c r="Z65" s="441"/>
      <c r="AA65" s="441"/>
      <c r="AB65" s="441">
        <f>SUM(AB66:AB66)</f>
        <v>0</v>
      </c>
      <c r="AC65" s="441"/>
      <c r="AD65" s="441">
        <f>SUM(AD66:AD66)</f>
        <v>0</v>
      </c>
      <c r="AE65" s="441"/>
      <c r="AF65" s="441"/>
      <c r="AG65" s="441">
        <f>SUM(AG66:AG66)</f>
        <v>0</v>
      </c>
      <c r="AH65" s="441"/>
      <c r="AI65" s="441">
        <f>SUM(AI66:AI66)</f>
        <v>0</v>
      </c>
      <c r="AJ65" s="441"/>
      <c r="AK65" s="441"/>
      <c r="AL65" s="441">
        <f>SUM(AL66:AL66)</f>
        <v>0</v>
      </c>
      <c r="AM65" s="441"/>
      <c r="AN65" s="441">
        <f>SUM(AN66:AN66)</f>
        <v>0</v>
      </c>
      <c r="AO65" s="441"/>
      <c r="AP65" s="441"/>
      <c r="AQ65" s="441">
        <f>SUM(AQ66:AQ66)</f>
        <v>0</v>
      </c>
      <c r="AR65" s="145"/>
      <c r="AS65" s="212"/>
    </row>
    <row r="66" spans="1:45" s="2" customFormat="1" ht="10.5" customHeight="1" thickBot="1">
      <c r="A66" s="213"/>
      <c r="B66" s="214"/>
      <c r="C66" s="214"/>
      <c r="D66" s="215"/>
      <c r="E66" s="215"/>
      <c r="F66" s="215"/>
      <c r="G66" s="215"/>
      <c r="H66" s="216"/>
      <c r="I66" s="216"/>
      <c r="J66" s="217"/>
      <c r="K66" s="215"/>
      <c r="L66" s="218"/>
      <c r="M66" s="215"/>
      <c r="N66" s="215"/>
      <c r="O66" s="215"/>
      <c r="P66" s="218"/>
      <c r="Q66" s="218"/>
      <c r="R66" s="219"/>
      <c r="S66" s="219"/>
      <c r="T66" s="216"/>
      <c r="U66" s="215"/>
      <c r="V66" s="218"/>
      <c r="W66" s="218"/>
      <c r="X66" s="215"/>
      <c r="Y66" s="218"/>
      <c r="Z66" s="218"/>
      <c r="AA66" s="218"/>
      <c r="AB66" s="218"/>
      <c r="AC66" s="215"/>
      <c r="AD66" s="215"/>
      <c r="AE66" s="215"/>
      <c r="AF66" s="215"/>
      <c r="AG66" s="215"/>
      <c r="AH66" s="215"/>
      <c r="AI66" s="218"/>
      <c r="AJ66" s="218"/>
      <c r="AK66" s="218"/>
      <c r="AL66" s="218"/>
      <c r="AM66" s="218"/>
      <c r="AN66" s="218"/>
      <c r="AO66" s="218"/>
      <c r="AP66" s="218"/>
      <c r="AQ66" s="218"/>
      <c r="AR66" s="218"/>
      <c r="AS66" s="220"/>
    </row>
    <row r="67" ht="10.5" customHeight="1"/>
    <row r="68" spans="1:21" ht="31.5" customHeight="1">
      <c r="A68" s="550" t="s">
        <v>242</v>
      </c>
      <c r="B68" s="550"/>
      <c r="C68" s="550"/>
      <c r="D68" s="550"/>
      <c r="E68" s="550"/>
      <c r="F68" s="550"/>
      <c r="G68" s="550"/>
      <c r="H68" s="550"/>
      <c r="I68" s="550"/>
      <c r="J68" s="550"/>
      <c r="K68" s="550"/>
      <c r="L68" s="550"/>
      <c r="M68" s="550"/>
      <c r="N68" s="550"/>
      <c r="O68" s="550"/>
      <c r="P68" s="550"/>
      <c r="Q68" s="105"/>
      <c r="R68" s="105"/>
      <c r="S68" s="105"/>
      <c r="T68" s="105"/>
      <c r="U68" s="105"/>
    </row>
    <row r="69" spans="1:21" ht="15.75">
      <c r="A69" s="558" t="s">
        <v>243</v>
      </c>
      <c r="B69" s="558"/>
      <c r="C69" s="558"/>
      <c r="D69" s="558"/>
      <c r="E69" s="558"/>
      <c r="F69" s="558"/>
      <c r="G69" s="558"/>
      <c r="H69" s="558"/>
      <c r="I69" s="558"/>
      <c r="J69" s="558"/>
      <c r="K69" s="558"/>
      <c r="L69" s="558"/>
      <c r="M69" s="558"/>
      <c r="N69" s="558"/>
      <c r="O69" s="558"/>
      <c r="P69" s="558"/>
      <c r="Q69" s="121"/>
      <c r="R69" s="121"/>
      <c r="S69" s="121"/>
      <c r="T69" s="121"/>
      <c r="U69" s="121"/>
    </row>
    <row r="70" spans="1:21" ht="31.5" customHeight="1">
      <c r="A70" s="558" t="s">
        <v>244</v>
      </c>
      <c r="B70" s="558"/>
      <c r="C70" s="558"/>
      <c r="D70" s="558"/>
      <c r="E70" s="558"/>
      <c r="F70" s="558"/>
      <c r="G70" s="558"/>
      <c r="H70" s="558"/>
      <c r="I70" s="558"/>
      <c r="J70" s="558"/>
      <c r="K70" s="558"/>
      <c r="L70" s="558"/>
      <c r="M70" s="558"/>
      <c r="N70" s="558"/>
      <c r="O70" s="558"/>
      <c r="P70" s="558"/>
      <c r="Q70" s="121"/>
      <c r="R70" s="121"/>
      <c r="S70" s="121"/>
      <c r="T70" s="121"/>
      <c r="U70" s="121"/>
    </row>
    <row r="71" spans="1:21" ht="37.5" customHeight="1">
      <c r="A71" s="558" t="s">
        <v>247</v>
      </c>
      <c r="B71" s="558"/>
      <c r="C71" s="558"/>
      <c r="D71" s="558"/>
      <c r="E71" s="558"/>
      <c r="F71" s="558"/>
      <c r="G71" s="558"/>
      <c r="H71" s="558"/>
      <c r="I71" s="558"/>
      <c r="J71" s="558"/>
      <c r="K71" s="558"/>
      <c r="L71" s="558"/>
      <c r="M71" s="558"/>
      <c r="N71" s="558"/>
      <c r="O71" s="558"/>
      <c r="P71" s="558"/>
      <c r="Q71" s="121"/>
      <c r="R71" s="121"/>
      <c r="S71" s="121"/>
      <c r="T71" s="121"/>
      <c r="U71" s="121"/>
    </row>
    <row r="72" spans="1:21" ht="15.75">
      <c r="A72" s="121"/>
      <c r="B72" s="121"/>
      <c r="C72" s="121"/>
      <c r="D72" s="121"/>
      <c r="E72" s="121"/>
      <c r="F72" s="121"/>
      <c r="G72" s="121"/>
      <c r="H72" s="121"/>
      <c r="I72" s="121"/>
      <c r="J72" s="121"/>
      <c r="K72" s="121"/>
      <c r="L72" s="121"/>
      <c r="M72" s="121"/>
      <c r="N72" s="121"/>
      <c r="O72" s="121"/>
      <c r="P72" s="121"/>
      <c r="Q72" s="121"/>
      <c r="R72" s="121"/>
      <c r="S72" s="121"/>
      <c r="T72" s="121"/>
      <c r="U72" s="121"/>
    </row>
    <row r="73" spans="1:21" ht="15.75">
      <c r="A73" s="121"/>
      <c r="B73" s="121"/>
      <c r="C73" s="121"/>
      <c r="D73" s="121"/>
      <c r="E73" s="121"/>
      <c r="F73" s="121"/>
      <c r="G73" s="121"/>
      <c r="H73" s="121"/>
      <c r="I73" s="121"/>
      <c r="J73" s="121"/>
      <c r="K73" s="121"/>
      <c r="L73" s="121"/>
      <c r="M73" s="121"/>
      <c r="N73" s="121"/>
      <c r="O73" s="121"/>
      <c r="P73" s="121"/>
      <c r="Q73" s="121"/>
      <c r="R73" s="121"/>
      <c r="S73" s="121"/>
      <c r="T73" s="121"/>
      <c r="U73" s="121"/>
    </row>
    <row r="74" spans="1:22" ht="15.75">
      <c r="A74" s="559"/>
      <c r="B74" s="559"/>
      <c r="C74" s="559"/>
      <c r="D74" s="559"/>
      <c r="E74" s="559"/>
      <c r="F74" s="559"/>
      <c r="G74" s="559"/>
      <c r="H74" s="559"/>
      <c r="I74" s="559"/>
      <c r="J74" s="559"/>
      <c r="K74" s="559"/>
      <c r="L74" s="559"/>
      <c r="M74" s="559"/>
      <c r="N74" s="559"/>
      <c r="O74" s="559"/>
      <c r="P74" s="559"/>
      <c r="Q74" s="77"/>
      <c r="R74" s="77"/>
      <c r="S74" s="77"/>
      <c r="T74" s="77"/>
      <c r="U74" s="77"/>
      <c r="V74" s="105"/>
    </row>
    <row r="75" spans="1:16" ht="15.75">
      <c r="A75" s="561"/>
      <c r="B75" s="561"/>
      <c r="C75" s="561"/>
      <c r="D75" s="561"/>
      <c r="E75" s="561"/>
      <c r="F75" s="561"/>
      <c r="G75" s="561"/>
      <c r="H75" s="561"/>
      <c r="I75" s="561"/>
      <c r="J75" s="561"/>
      <c r="K75" s="561"/>
      <c r="L75" s="561"/>
      <c r="M75" s="561"/>
      <c r="N75" s="561"/>
      <c r="O75" s="561"/>
      <c r="P75" s="561"/>
    </row>
    <row r="76" spans="2:22" ht="18.75">
      <c r="B76" s="562" t="s">
        <v>633</v>
      </c>
      <c r="C76" s="562"/>
      <c r="D76" s="562"/>
      <c r="E76" s="562"/>
      <c r="F76" s="562"/>
      <c r="G76" s="562"/>
      <c r="H76" s="562"/>
      <c r="I76" s="562"/>
      <c r="J76" s="562"/>
      <c r="K76" s="562"/>
      <c r="L76" s="562"/>
      <c r="M76" s="562"/>
      <c r="N76" s="562"/>
      <c r="O76" s="562"/>
      <c r="P76" s="562"/>
      <c r="Q76" s="562"/>
      <c r="R76" s="562"/>
      <c r="S76" s="562"/>
      <c r="T76" s="562"/>
      <c r="U76" s="562"/>
      <c r="V76" s="562"/>
    </row>
    <row r="77" spans="2:22" ht="15.75">
      <c r="B77" s="557"/>
      <c r="C77" s="557"/>
      <c r="D77" s="557"/>
      <c r="E77" s="557"/>
      <c r="F77" s="557"/>
      <c r="G77" s="557"/>
      <c r="H77" s="557"/>
      <c r="I77" s="557"/>
      <c r="J77" s="557"/>
      <c r="K77" s="557"/>
      <c r="L77" s="557"/>
      <c r="M77" s="557"/>
      <c r="N77" s="557"/>
      <c r="O77" s="557"/>
      <c r="P77" s="557"/>
      <c r="Q77" s="557"/>
      <c r="R77" s="557"/>
      <c r="S77" s="557"/>
      <c r="T77" s="557"/>
      <c r="U77" s="557"/>
      <c r="V77" s="557"/>
    </row>
  </sheetData>
  <sheetProtection/>
  <mergeCells count="42">
    <mergeCell ref="A75:P75"/>
    <mergeCell ref="B76:V76"/>
    <mergeCell ref="K18:M18"/>
    <mergeCell ref="O17:O19"/>
    <mergeCell ref="P18:Q18"/>
    <mergeCell ref="B17:B19"/>
    <mergeCell ref="D17:D19"/>
    <mergeCell ref="A17:A19"/>
    <mergeCell ref="R18:S18"/>
    <mergeCell ref="C17:C19"/>
    <mergeCell ref="A1:AS1"/>
    <mergeCell ref="A2:AS2"/>
    <mergeCell ref="A3:AS3"/>
    <mergeCell ref="B77:V77"/>
    <mergeCell ref="A69:P69"/>
    <mergeCell ref="A70:P70"/>
    <mergeCell ref="A71:P71"/>
    <mergeCell ref="A74:P74"/>
    <mergeCell ref="F17:G18"/>
    <mergeCell ref="AR10:AS10"/>
    <mergeCell ref="A68:P68"/>
    <mergeCell ref="H17:M17"/>
    <mergeCell ref="A13:AH13"/>
    <mergeCell ref="H18:J18"/>
    <mergeCell ref="P17:S17"/>
    <mergeCell ref="N17:N19"/>
    <mergeCell ref="A9:AH9"/>
    <mergeCell ref="A15:AH15"/>
    <mergeCell ref="A14:AH14"/>
    <mergeCell ref="A10:AH10"/>
    <mergeCell ref="A11:AH11"/>
    <mergeCell ref="A12:AH12"/>
    <mergeCell ref="AS17:AS19"/>
    <mergeCell ref="AN18:AR18"/>
    <mergeCell ref="AI17:AR17"/>
    <mergeCell ref="V17:X18"/>
    <mergeCell ref="E17:E19"/>
    <mergeCell ref="T17:U18"/>
    <mergeCell ref="AD18:AH18"/>
    <mergeCell ref="Y18:AC18"/>
    <mergeCell ref="Y17:AH17"/>
    <mergeCell ref="AI18:AM18"/>
  </mergeCells>
  <printOptions horizontalCentered="1"/>
  <pageMargins left="0.1968503937007874" right="0.1968503937007874" top="0.3937007874015748" bottom="0.1968503937007874" header="0.11811023622047245" footer="0.11811023622047245"/>
  <pageSetup fitToWidth="2" horizontalDpi="600" verticalDpi="600" orientation="portrait" paperSize="8" scale="55" r:id="rId1"/>
  <headerFooter differentFirst="1">
    <oddHeader>&amp;C&amp;P</oddHeader>
  </headerFooter>
  <colBreaks count="1" manualBreakCount="1">
    <brk id="16" max="154" man="1"/>
  </colBreaks>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B26"/>
  <sheetViews>
    <sheetView view="pageBreakPreview" zoomScale="110" zoomScaleSheetLayoutView="110" zoomScalePageLayoutView="0" workbookViewId="0" topLeftCell="A10">
      <selection activeCell="B17" sqref="B17"/>
    </sheetView>
  </sheetViews>
  <sheetFormatPr defaultColWidth="9.00390625" defaultRowHeight="15.75"/>
  <cols>
    <col min="1" max="1" width="7.25390625" style="1" customWidth="1"/>
    <col min="2" max="2" width="49.625" style="1" customWidth="1"/>
    <col min="3" max="5" width="17.625" style="1" customWidth="1"/>
    <col min="6" max="6" width="14.375" style="1" customWidth="1"/>
    <col min="7" max="7" width="4.50390625" style="1" customWidth="1"/>
    <col min="8" max="8" width="6.00390625" style="1" customWidth="1"/>
    <col min="9" max="10" width="5.75390625" style="1" customWidth="1"/>
    <col min="11" max="11" width="5.00390625" style="1" customWidth="1"/>
    <col min="12" max="12" width="4.75390625" style="1" customWidth="1"/>
    <col min="13" max="13" width="4.375" style="1" customWidth="1"/>
    <col min="14" max="14" width="4.25390625" style="1" customWidth="1"/>
    <col min="15" max="15" width="5.75390625" style="1" customWidth="1"/>
    <col min="16" max="16" width="6.25390625" style="1" customWidth="1"/>
    <col min="17" max="17" width="4.625" style="1" customWidth="1"/>
    <col min="18" max="18" width="4.375" style="1" customWidth="1"/>
    <col min="19" max="20" width="3.375" style="1" customWidth="1"/>
    <col min="21" max="21" width="4.125" style="1" customWidth="1"/>
    <col min="22" max="24" width="5.75390625" style="1" customWidth="1"/>
    <col min="25" max="25" width="3.875" style="1" customWidth="1"/>
    <col min="26" max="26" width="4.50390625" style="1" customWidth="1"/>
    <col min="27" max="27" width="3.875" style="1" customWidth="1"/>
    <col min="28" max="28" width="4.375" style="1" customWidth="1"/>
    <col min="29" max="31" width="5.75390625" style="1" customWidth="1"/>
    <col min="32" max="32" width="6.125" style="1" customWidth="1"/>
    <col min="33" max="33" width="5.75390625" style="1" customWidth="1"/>
    <col min="34" max="34" width="6.50390625" style="1" customWidth="1"/>
    <col min="35" max="35" width="3.50390625" style="1" customWidth="1"/>
    <col min="36" max="36" width="5.75390625" style="1" customWidth="1"/>
    <col min="37" max="37" width="16.125" style="1" customWidth="1"/>
    <col min="38" max="38" width="21.253906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390625" style="1" customWidth="1"/>
    <col min="46" max="46" width="3.875" style="1" customWidth="1"/>
    <col min="47" max="47" width="4.50390625" style="1" customWidth="1"/>
    <col min="48" max="48" width="5.00390625" style="1" customWidth="1"/>
    <col min="49" max="49" width="5.50390625" style="1" customWidth="1"/>
    <col min="50" max="50" width="5.75390625" style="1" customWidth="1"/>
    <col min="51" max="51" width="5.50390625" style="1" customWidth="1"/>
    <col min="52" max="53" width="5.00390625" style="1" customWidth="1"/>
    <col min="54" max="54" width="12.875" style="1" customWidth="1"/>
    <col min="55" max="64" width="5.00390625" style="1" customWidth="1"/>
    <col min="65" max="16384" width="9.00390625" style="1" customWidth="1"/>
  </cols>
  <sheetData>
    <row r="1" spans="6:22" ht="18.75">
      <c r="F1" s="25" t="s">
        <v>245</v>
      </c>
      <c r="L1" s="2"/>
      <c r="M1" s="4"/>
      <c r="N1" s="2"/>
      <c r="O1" s="2"/>
      <c r="P1" s="2"/>
      <c r="Q1" s="2"/>
      <c r="R1" s="2"/>
      <c r="S1" s="2"/>
      <c r="T1" s="2"/>
      <c r="U1" s="2"/>
      <c r="V1" s="2"/>
    </row>
    <row r="2" spans="6:22" ht="18.75">
      <c r="F2" s="15" t="s">
        <v>439</v>
      </c>
      <c r="L2" s="2"/>
      <c r="M2" s="4"/>
      <c r="N2" s="2"/>
      <c r="O2" s="2"/>
      <c r="P2" s="2"/>
      <c r="Q2" s="2"/>
      <c r="R2" s="2"/>
      <c r="S2" s="2"/>
      <c r="T2" s="2"/>
      <c r="U2" s="2"/>
      <c r="V2" s="2"/>
    </row>
    <row r="3" spans="6:22" ht="18.75">
      <c r="F3" s="15" t="s">
        <v>627</v>
      </c>
      <c r="L3" s="2"/>
      <c r="M3" s="4"/>
      <c r="N3" s="2"/>
      <c r="O3" s="2"/>
      <c r="P3" s="2"/>
      <c r="Q3" s="2"/>
      <c r="R3" s="2"/>
      <c r="S3" s="2"/>
      <c r="T3" s="2"/>
      <c r="U3" s="2"/>
      <c r="V3" s="2"/>
    </row>
    <row r="4" spans="6:22" ht="18.75">
      <c r="F4" s="15"/>
      <c r="L4" s="2"/>
      <c r="M4" s="4"/>
      <c r="N4" s="2"/>
      <c r="O4" s="2"/>
      <c r="P4" s="2"/>
      <c r="Q4" s="2"/>
      <c r="R4" s="2"/>
      <c r="S4" s="2"/>
      <c r="T4" s="2"/>
      <c r="U4" s="2"/>
      <c r="V4" s="2"/>
    </row>
    <row r="5" spans="1:22" ht="15.75">
      <c r="A5" s="770" t="s">
        <v>210</v>
      </c>
      <c r="B5" s="770"/>
      <c r="C5" s="770"/>
      <c r="D5" s="770"/>
      <c r="E5" s="770"/>
      <c r="F5" s="770"/>
      <c r="L5" s="2"/>
      <c r="M5" s="4"/>
      <c r="N5" s="2"/>
      <c r="O5" s="2"/>
      <c r="P5" s="2"/>
      <c r="Q5" s="2"/>
      <c r="R5" s="2"/>
      <c r="S5" s="2"/>
      <c r="T5" s="2"/>
      <c r="U5" s="2"/>
      <c r="V5" s="2"/>
    </row>
    <row r="6" spans="7:45" ht="15.75">
      <c r="G6" s="2"/>
      <c r="H6" s="2"/>
      <c r="I6" s="2"/>
      <c r="J6" s="2"/>
      <c r="K6" s="2"/>
      <c r="L6" s="2"/>
      <c r="M6" s="6"/>
      <c r="N6" s="6"/>
      <c r="O6" s="6"/>
      <c r="P6" s="6"/>
      <c r="Q6" s="6"/>
      <c r="R6" s="6"/>
      <c r="S6" s="6"/>
      <c r="T6" s="6"/>
      <c r="U6" s="6"/>
      <c r="V6" s="6"/>
      <c r="W6" s="6"/>
      <c r="X6" s="6"/>
      <c r="Y6" s="6"/>
      <c r="Z6" s="6"/>
      <c r="AA6" s="2"/>
      <c r="AB6" s="6"/>
      <c r="AC6" s="2"/>
      <c r="AD6" s="2"/>
      <c r="AE6" s="2"/>
      <c r="AF6" s="2"/>
      <c r="AG6" s="2"/>
      <c r="AH6" s="2"/>
      <c r="AI6" s="2"/>
      <c r="AJ6" s="2"/>
      <c r="AK6" s="2"/>
      <c r="AL6" s="2"/>
      <c r="AM6" s="2"/>
      <c r="AN6" s="2"/>
      <c r="AO6" s="2"/>
      <c r="AP6" s="2"/>
      <c r="AQ6" s="2"/>
      <c r="AR6" s="2"/>
      <c r="AS6" s="2"/>
    </row>
    <row r="7" spans="1:45" ht="15.75">
      <c r="A7" s="636" t="str">
        <f>1!A14:U14</f>
        <v>Инвестиционная программа Филиала "Железноводские электрические сети" ООО "КЭУК".</v>
      </c>
      <c r="B7" s="636"/>
      <c r="C7" s="636"/>
      <c r="D7" s="636"/>
      <c r="E7" s="636"/>
      <c r="F7" s="636"/>
      <c r="G7" s="81"/>
      <c r="H7" s="81"/>
      <c r="I7" s="81"/>
      <c r="J7" s="81"/>
      <c r="K7" s="81"/>
      <c r="L7" s="81"/>
      <c r="M7" s="6"/>
      <c r="N7" s="6"/>
      <c r="O7" s="6"/>
      <c r="P7" s="6"/>
      <c r="Q7" s="6"/>
      <c r="R7" s="6"/>
      <c r="S7" s="6"/>
      <c r="T7" s="6"/>
      <c r="U7" s="6"/>
      <c r="V7" s="6"/>
      <c r="W7" s="6"/>
      <c r="X7" s="6"/>
      <c r="Y7" s="6"/>
      <c r="Z7" s="6"/>
      <c r="AA7" s="2"/>
      <c r="AB7" s="6"/>
      <c r="AC7" s="2"/>
      <c r="AD7" s="2"/>
      <c r="AE7" s="2"/>
      <c r="AF7" s="2"/>
      <c r="AG7" s="2"/>
      <c r="AH7" s="2"/>
      <c r="AI7" s="2"/>
      <c r="AJ7" s="2"/>
      <c r="AK7" s="2"/>
      <c r="AL7" s="2"/>
      <c r="AM7" s="2"/>
      <c r="AN7" s="2"/>
      <c r="AO7" s="2"/>
      <c r="AP7" s="2"/>
      <c r="AQ7" s="2"/>
      <c r="AR7" s="2"/>
      <c r="AS7" s="2"/>
    </row>
    <row r="8" spans="1:45" ht="15.75">
      <c r="A8" s="636" t="s">
        <v>114</v>
      </c>
      <c r="B8" s="636"/>
      <c r="C8" s="636"/>
      <c r="D8" s="636"/>
      <c r="E8" s="636"/>
      <c r="F8" s="636"/>
      <c r="G8" s="49"/>
      <c r="H8" s="49"/>
      <c r="I8" s="49"/>
      <c r="J8" s="49"/>
      <c r="K8" s="49"/>
      <c r="L8" s="49"/>
      <c r="M8" s="6"/>
      <c r="N8" s="6"/>
      <c r="O8" s="6"/>
      <c r="P8" s="6"/>
      <c r="Q8" s="6"/>
      <c r="R8" s="6"/>
      <c r="S8" s="6"/>
      <c r="T8" s="6"/>
      <c r="U8" s="6"/>
      <c r="V8" s="6"/>
      <c r="W8" s="6"/>
      <c r="X8" s="6"/>
      <c r="Y8" s="6"/>
      <c r="Z8" s="6"/>
      <c r="AA8" s="2"/>
      <c r="AB8" s="6"/>
      <c r="AC8" s="2"/>
      <c r="AD8" s="2"/>
      <c r="AE8" s="2"/>
      <c r="AF8" s="2"/>
      <c r="AG8" s="2"/>
      <c r="AH8" s="2"/>
      <c r="AI8" s="2"/>
      <c r="AJ8" s="2"/>
      <c r="AK8" s="2"/>
      <c r="AL8" s="2"/>
      <c r="AM8" s="2"/>
      <c r="AN8" s="2"/>
      <c r="AO8" s="2"/>
      <c r="AP8" s="2"/>
      <c r="AQ8" s="2"/>
      <c r="AR8" s="2"/>
      <c r="AS8" s="2"/>
    </row>
    <row r="9" spans="1:45" ht="15.75">
      <c r="A9" s="2"/>
      <c r="B9" s="2"/>
      <c r="C9" s="2"/>
      <c r="D9" s="2"/>
      <c r="E9" s="2"/>
      <c r="F9" s="2"/>
      <c r="G9" s="2"/>
      <c r="H9" s="2"/>
      <c r="I9" s="2"/>
      <c r="J9" s="2"/>
      <c r="K9" s="2"/>
      <c r="L9" s="2"/>
      <c r="M9" s="6"/>
      <c r="N9" s="6"/>
      <c r="O9" s="6"/>
      <c r="P9" s="6"/>
      <c r="Q9" s="6"/>
      <c r="R9" s="6"/>
      <c r="S9" s="6"/>
      <c r="T9" s="6"/>
      <c r="U9" s="6"/>
      <c r="V9" s="6"/>
      <c r="W9" s="6"/>
      <c r="X9" s="6"/>
      <c r="Y9" s="6"/>
      <c r="Z9" s="6"/>
      <c r="AA9" s="2"/>
      <c r="AB9" s="6"/>
      <c r="AC9" s="2"/>
      <c r="AD9" s="2"/>
      <c r="AE9" s="2"/>
      <c r="AF9" s="2"/>
      <c r="AG9" s="2"/>
      <c r="AH9" s="2"/>
      <c r="AI9" s="2"/>
      <c r="AJ9" s="2"/>
      <c r="AK9" s="2"/>
      <c r="AL9" s="2"/>
      <c r="AM9" s="2"/>
      <c r="AN9" s="2"/>
      <c r="AO9" s="2"/>
      <c r="AP9" s="2"/>
      <c r="AQ9" s="2"/>
      <c r="AR9" s="2"/>
      <c r="AS9" s="2"/>
    </row>
    <row r="10" spans="1:54" ht="26.25" customHeight="1">
      <c r="A10" s="551" t="str">
        <f>1!A17:U17</f>
        <v>Год раскрытия информации: 2018 год</v>
      </c>
      <c r="B10" s="551"/>
      <c r="C10" s="551"/>
      <c r="D10" s="551"/>
      <c r="E10" s="551"/>
      <c r="F10" s="55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row>
    <row r="11" spans="1:54" ht="15" customHeight="1">
      <c r="A11" s="85"/>
      <c r="B11" s="85"/>
      <c r="C11" s="85"/>
      <c r="D11" s="85"/>
      <c r="E11" s="85"/>
      <c r="F11" s="85"/>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ht="18" customHeight="1">
      <c r="A12" s="610"/>
      <c r="B12" s="610"/>
      <c r="C12" s="610"/>
      <c r="D12" s="610"/>
      <c r="E12" s="610"/>
      <c r="F12" s="610"/>
      <c r="G12" s="79"/>
      <c r="H12" s="79"/>
      <c r="I12" s="79"/>
      <c r="J12" s="79"/>
      <c r="K12" s="79"/>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row>
    <row r="13" spans="1:54" ht="13.5" customHeight="1" thickBot="1">
      <c r="A13" s="79" t="s">
        <v>116</v>
      </c>
      <c r="B13" s="79"/>
      <c r="C13" s="79"/>
      <c r="D13" s="79"/>
      <c r="E13" s="79"/>
      <c r="F13" s="79"/>
      <c r="G13" s="79"/>
      <c r="H13" s="79"/>
      <c r="I13" s="79"/>
      <c r="J13" s="79"/>
      <c r="K13" s="79"/>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row>
    <row r="14" spans="1:45" ht="36" customHeight="1">
      <c r="A14" s="768" t="s">
        <v>253</v>
      </c>
      <c r="B14" s="576" t="s">
        <v>120</v>
      </c>
      <c r="C14" s="576" t="s">
        <v>119</v>
      </c>
      <c r="D14" s="576"/>
      <c r="E14" s="628"/>
      <c r="G14" s="19"/>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45" ht="16.5" thickBot="1">
      <c r="A15" s="769"/>
      <c r="B15" s="579"/>
      <c r="C15" s="451">
        <v>2017</v>
      </c>
      <c r="D15" s="451">
        <v>2018</v>
      </c>
      <c r="E15" s="452">
        <v>2019</v>
      </c>
      <c r="G15" s="19"/>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ht="16.5" thickBot="1">
      <c r="A16" s="468">
        <v>1</v>
      </c>
      <c r="B16" s="469">
        <v>2</v>
      </c>
      <c r="C16" s="469">
        <v>4</v>
      </c>
      <c r="D16" s="470">
        <v>5</v>
      </c>
      <c r="E16" s="471">
        <v>6</v>
      </c>
      <c r="G16" s="19"/>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5" ht="34.5" customHeight="1">
      <c r="A17" s="463">
        <v>1</v>
      </c>
      <c r="B17" s="464" t="s">
        <v>75</v>
      </c>
      <c r="C17" s="465">
        <v>0.0338</v>
      </c>
      <c r="D17" s="466">
        <v>0.0333</v>
      </c>
      <c r="E17" s="467">
        <v>0.0328</v>
      </c>
      <c r="G17" s="19"/>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ht="34.5" customHeight="1">
      <c r="A18" s="457">
        <v>2</v>
      </c>
      <c r="B18" s="167" t="s">
        <v>76</v>
      </c>
      <c r="C18" s="168">
        <v>1</v>
      </c>
      <c r="D18" s="169">
        <v>1</v>
      </c>
      <c r="E18" s="458">
        <v>1</v>
      </c>
      <c r="G18" s="19"/>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ht="34.5" customHeight="1">
      <c r="A19" s="457">
        <v>3</v>
      </c>
      <c r="B19" s="167" t="s">
        <v>77</v>
      </c>
      <c r="C19" s="168">
        <v>0.8975</v>
      </c>
      <c r="D19" s="168">
        <v>0.8975</v>
      </c>
      <c r="E19" s="458">
        <v>0.8975</v>
      </c>
      <c r="G19" s="19"/>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1:45" ht="9" customHeight="1" thickBot="1">
      <c r="A20" s="459"/>
      <c r="B20" s="460"/>
      <c r="C20" s="461"/>
      <c r="D20" s="461"/>
      <c r="E20" s="462"/>
      <c r="G20" s="19"/>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6" ht="15.75">
      <c r="K26" s="42"/>
    </row>
  </sheetData>
  <sheetProtection/>
  <mergeCells count="8">
    <mergeCell ref="A14:A15"/>
    <mergeCell ref="B14:B15"/>
    <mergeCell ref="C14:E14"/>
    <mergeCell ref="A5:F5"/>
    <mergeCell ref="A7:F7"/>
    <mergeCell ref="A8:F8"/>
    <mergeCell ref="A12:F12"/>
    <mergeCell ref="A10:F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J11"/>
  <sheetViews>
    <sheetView view="pageBreakPreview" zoomScaleSheetLayoutView="100" zoomScalePageLayoutView="0" workbookViewId="0" topLeftCell="A4">
      <selection activeCell="A7" sqref="A7:B7"/>
    </sheetView>
  </sheetViews>
  <sheetFormatPr defaultColWidth="9.00390625" defaultRowHeight="15.75"/>
  <cols>
    <col min="2" max="2" width="77.00390625" style="0" customWidth="1"/>
  </cols>
  <sheetData>
    <row r="1" spans="1:9" ht="18.75">
      <c r="A1" s="50"/>
      <c r="B1" s="25" t="s">
        <v>246</v>
      </c>
      <c r="C1" s="7"/>
      <c r="D1" s="7"/>
      <c r="E1" s="7"/>
      <c r="F1" s="7"/>
      <c r="G1" s="7"/>
      <c r="H1" s="7"/>
      <c r="I1" s="7"/>
    </row>
    <row r="2" spans="1:9" ht="18.75">
      <c r="A2" s="50"/>
      <c r="B2" s="15" t="s">
        <v>439</v>
      </c>
      <c r="C2" s="7"/>
      <c r="D2" s="7"/>
      <c r="E2" s="7"/>
      <c r="F2" s="7"/>
      <c r="G2" s="7"/>
      <c r="H2" s="7"/>
      <c r="I2" s="7"/>
    </row>
    <row r="3" spans="1:9" ht="18.75">
      <c r="A3" s="50"/>
      <c r="B3" s="15" t="s">
        <v>627</v>
      </c>
      <c r="C3" s="7"/>
      <c r="D3" s="7"/>
      <c r="E3" s="7"/>
      <c r="F3" s="7"/>
      <c r="G3" s="7"/>
      <c r="H3" s="7"/>
      <c r="I3" s="7"/>
    </row>
    <row r="4" spans="1:9" ht="18.75">
      <c r="A4" s="50"/>
      <c r="B4" s="15"/>
      <c r="C4" s="7"/>
      <c r="D4" s="7"/>
      <c r="E4" s="7"/>
      <c r="F4" s="7"/>
      <c r="G4" s="7"/>
      <c r="H4" s="7"/>
      <c r="I4" s="7"/>
    </row>
    <row r="5" spans="1:10" ht="171" customHeight="1">
      <c r="A5" s="771" t="s">
        <v>260</v>
      </c>
      <c r="B5" s="771"/>
      <c r="C5" s="66"/>
      <c r="D5" s="66"/>
      <c r="E5" s="66"/>
      <c r="F5" s="66"/>
      <c r="G5" s="66"/>
      <c r="H5" s="66"/>
      <c r="I5" s="66"/>
      <c r="J5" s="66"/>
    </row>
    <row r="6" spans="1:10" ht="20.25" customHeight="1">
      <c r="A6" s="48"/>
      <c r="B6" s="48"/>
      <c r="C6" s="66"/>
      <c r="D6" s="66"/>
      <c r="E6" s="66"/>
      <c r="F6" s="66"/>
      <c r="G6" s="66"/>
      <c r="H6" s="66"/>
      <c r="I6" s="66"/>
      <c r="J6" s="66"/>
    </row>
    <row r="7" spans="1:10" ht="18.75">
      <c r="A7" s="548" t="str">
        <f>1!A17:U17</f>
        <v>Год раскрытия информации: 2018 год</v>
      </c>
      <c r="B7" s="548"/>
      <c r="C7" s="48"/>
      <c r="D7" s="48"/>
      <c r="E7" s="48"/>
      <c r="F7" s="7"/>
      <c r="G7" s="7"/>
      <c r="H7" s="7"/>
      <c r="I7" s="7"/>
      <c r="J7" s="7"/>
    </row>
    <row r="9" spans="1:2" ht="69" customHeight="1">
      <c r="A9" s="82" t="s">
        <v>253</v>
      </c>
      <c r="B9" s="90" t="s">
        <v>520</v>
      </c>
    </row>
    <row r="10" spans="1:2" ht="15.75">
      <c r="A10" s="103">
        <v>1</v>
      </c>
      <c r="B10" s="103">
        <v>2</v>
      </c>
    </row>
    <row r="11" spans="1:2" ht="15.75">
      <c r="A11" s="103">
        <v>1</v>
      </c>
      <c r="B11" s="21" t="s">
        <v>143</v>
      </c>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BN86"/>
  <sheetViews>
    <sheetView view="pageBreakPreview" zoomScale="80" zoomScaleNormal="70" zoomScaleSheetLayoutView="80" zoomScalePageLayoutView="0" workbookViewId="0" topLeftCell="D22">
      <selection activeCell="A49" sqref="A1:A16384"/>
    </sheetView>
  </sheetViews>
  <sheetFormatPr defaultColWidth="9.00390625" defaultRowHeight="15.75"/>
  <cols>
    <col min="1" max="1" width="6.125" style="1" customWidth="1"/>
    <col min="2" max="2" width="57.25390625" style="1" customWidth="1"/>
    <col min="3" max="3" width="14.00390625" style="1" customWidth="1"/>
    <col min="4" max="4" width="5.625" style="1" customWidth="1"/>
    <col min="5" max="5" width="6.125" style="1" customWidth="1"/>
    <col min="6" max="6" width="6.00390625" style="1" customWidth="1"/>
    <col min="7" max="7" width="10.125" style="1" customWidth="1"/>
    <col min="8" max="8" width="7.75390625" style="1" customWidth="1"/>
    <col min="9" max="9" width="16.375" style="1" customWidth="1"/>
    <col min="10" max="10" width="14.125" style="1" customWidth="1"/>
    <col min="11" max="11" width="7.25390625" style="1" customWidth="1"/>
    <col min="12" max="12" width="6.875" style="2" customWidth="1"/>
    <col min="13" max="13" width="8.875" style="2" customWidth="1"/>
    <col min="14" max="14" width="7.50390625" style="2" customWidth="1"/>
    <col min="15" max="15" width="7.25390625" style="2" customWidth="1"/>
    <col min="16" max="16" width="7.375" style="2" customWidth="1"/>
    <col min="17" max="17" width="6.75390625" style="2" customWidth="1"/>
    <col min="18" max="18" width="8.75390625" style="2" customWidth="1"/>
    <col min="19" max="19" width="7.375" style="2" customWidth="1"/>
    <col min="20" max="20" width="6.625" style="2" customWidth="1"/>
    <col min="21" max="21" width="3.625" style="2" bestFit="1" customWidth="1"/>
    <col min="22" max="22" width="6.75390625" style="2" customWidth="1"/>
    <col min="23" max="23" width="3.625" style="2" bestFit="1" customWidth="1"/>
    <col min="24" max="24" width="6.875" style="2" customWidth="1"/>
    <col min="25" max="25" width="5.25390625" style="2" customWidth="1"/>
    <col min="26" max="26" width="15.00390625" style="2" customWidth="1"/>
    <col min="27" max="27" width="11.75390625" style="2" customWidth="1"/>
    <col min="28" max="28" width="14.75390625" style="2" customWidth="1"/>
    <col min="29" max="29" width="11.75390625" style="2" customWidth="1"/>
    <col min="30" max="30" width="15.00390625" style="2" customWidth="1"/>
    <col min="31" max="32" width="16.625" style="2" customWidth="1"/>
    <col min="33" max="33" width="27.50390625" style="2" customWidth="1"/>
    <col min="34" max="34" width="7.25390625" style="2" customWidth="1"/>
    <col min="35" max="35" width="9.875" style="2" customWidth="1"/>
    <col min="36" max="36" width="7.125" style="2" customWidth="1"/>
    <col min="37" max="37" width="6.00390625" style="1" customWidth="1"/>
    <col min="38" max="38" width="8.375" style="1" customWidth="1"/>
    <col min="39" max="39" width="5.625" style="1" customWidth="1"/>
    <col min="40" max="40" width="7.375" style="1" customWidth="1"/>
    <col min="41" max="41" width="10.00390625" style="1" customWidth="1"/>
    <col min="42" max="42" width="7.875" style="1" customWidth="1"/>
    <col min="43" max="43" width="6.75390625" style="1" customWidth="1"/>
    <col min="44" max="44" width="9.00390625" style="1" customWidth="1"/>
    <col min="45" max="45" width="6.125" style="1" customWidth="1"/>
    <col min="46" max="46" width="6.75390625" style="1" customWidth="1"/>
    <col min="47" max="47" width="9.375" style="1" customWidth="1"/>
    <col min="48" max="48" width="7.375" style="1" customWidth="1"/>
    <col min="49" max="55" width="7.25390625" style="1" customWidth="1"/>
    <col min="56" max="56" width="8.625" style="1" customWidth="1"/>
    <col min="57" max="57" width="6.125" style="1" customWidth="1"/>
    <col min="58" max="58" width="6.875" style="1" customWidth="1"/>
    <col min="59" max="59" width="9.625" style="1" customWidth="1"/>
    <col min="60" max="60" width="6.75390625" style="1" customWidth="1"/>
    <col min="61" max="61" width="7.75390625" style="1" customWidth="1"/>
    <col min="62" max="16384" width="9.00390625" style="1" customWidth="1"/>
  </cols>
  <sheetData>
    <row r="1" spans="1:41" ht="18.75">
      <c r="A1" s="2"/>
      <c r="B1" s="2"/>
      <c r="C1" s="2"/>
      <c r="D1" s="2"/>
      <c r="E1" s="2"/>
      <c r="F1" s="2"/>
      <c r="G1" s="2"/>
      <c r="H1" s="2"/>
      <c r="I1" s="2"/>
      <c r="J1" s="2"/>
      <c r="K1" s="2"/>
      <c r="AG1" s="25" t="s">
        <v>122</v>
      </c>
      <c r="AK1" s="2"/>
      <c r="AL1" s="2"/>
      <c r="AM1" s="2"/>
      <c r="AN1" s="2"/>
      <c r="AO1" s="2"/>
    </row>
    <row r="2" spans="1:41" ht="18.75">
      <c r="A2" s="2"/>
      <c r="B2" s="2"/>
      <c r="C2" s="2"/>
      <c r="D2" s="2"/>
      <c r="E2" s="2"/>
      <c r="F2" s="2"/>
      <c r="G2" s="2"/>
      <c r="H2" s="2"/>
      <c r="I2" s="2"/>
      <c r="J2" s="2"/>
      <c r="K2" s="2"/>
      <c r="AG2" s="15" t="s">
        <v>439</v>
      </c>
      <c r="AK2" s="2"/>
      <c r="AL2" s="2"/>
      <c r="AM2" s="2"/>
      <c r="AN2" s="2"/>
      <c r="AO2" s="2"/>
    </row>
    <row r="3" spans="1:41" ht="18.75">
      <c r="A3" s="2"/>
      <c r="B3" s="2"/>
      <c r="C3" s="2"/>
      <c r="D3" s="2"/>
      <c r="E3" s="2"/>
      <c r="F3" s="2"/>
      <c r="G3" s="2"/>
      <c r="H3" s="2"/>
      <c r="I3" s="2"/>
      <c r="J3" s="2"/>
      <c r="K3" s="2"/>
      <c r="AF3" s="1"/>
      <c r="AG3" s="15" t="s">
        <v>627</v>
      </c>
      <c r="AK3" s="2"/>
      <c r="AL3" s="2"/>
      <c r="AM3" s="2"/>
      <c r="AN3" s="2"/>
      <c r="AO3" s="2"/>
    </row>
    <row r="4" spans="1:41" ht="18.75">
      <c r="A4" s="2"/>
      <c r="B4" s="2"/>
      <c r="C4" s="2"/>
      <c r="D4" s="2"/>
      <c r="E4" s="2"/>
      <c r="F4" s="2"/>
      <c r="G4" s="2"/>
      <c r="H4" s="2"/>
      <c r="I4" s="2"/>
      <c r="J4" s="2"/>
      <c r="K4" s="2"/>
      <c r="AF4" s="1"/>
      <c r="AG4" s="15"/>
      <c r="AK4" s="2"/>
      <c r="AL4" s="2"/>
      <c r="AM4" s="2"/>
      <c r="AN4" s="2"/>
      <c r="AO4" s="2"/>
    </row>
    <row r="5" spans="1:41" ht="18.75">
      <c r="A5" s="2"/>
      <c r="B5" s="2"/>
      <c r="C5" s="2"/>
      <c r="D5" s="2"/>
      <c r="E5" s="2"/>
      <c r="F5" s="2"/>
      <c r="G5" s="2"/>
      <c r="H5" s="2"/>
      <c r="I5" s="2"/>
      <c r="J5" s="2"/>
      <c r="K5" s="2"/>
      <c r="AF5" s="1"/>
      <c r="AG5" s="15" t="s">
        <v>629</v>
      </c>
      <c r="AK5" s="2"/>
      <c r="AL5" s="2"/>
      <c r="AM5" s="2"/>
      <c r="AN5" s="2"/>
      <c r="AO5" s="2"/>
    </row>
    <row r="6" spans="1:41" ht="18.75">
      <c r="A6" s="2"/>
      <c r="B6" s="2"/>
      <c r="C6" s="2"/>
      <c r="D6" s="2"/>
      <c r="E6" s="2"/>
      <c r="F6" s="2"/>
      <c r="G6" s="2"/>
      <c r="H6" s="2"/>
      <c r="I6" s="2"/>
      <c r="J6" s="2"/>
      <c r="K6" s="2"/>
      <c r="AF6" s="1"/>
      <c r="AG6" s="15" t="s">
        <v>630</v>
      </c>
      <c r="AK6" s="2"/>
      <c r="AL6" s="2"/>
      <c r="AM6" s="2"/>
      <c r="AN6" s="2"/>
      <c r="AO6" s="2"/>
    </row>
    <row r="7" spans="1:41" ht="18.75">
      <c r="A7" s="2"/>
      <c r="B7" s="2"/>
      <c r="C7" s="2"/>
      <c r="D7" s="2"/>
      <c r="E7" s="2"/>
      <c r="F7" s="2"/>
      <c r="G7" s="2"/>
      <c r="H7" s="2"/>
      <c r="I7" s="2"/>
      <c r="J7" s="2"/>
      <c r="K7" s="2"/>
      <c r="AF7" s="1"/>
      <c r="AG7" s="15"/>
      <c r="AK7" s="2"/>
      <c r="AL7" s="2"/>
      <c r="AM7" s="2"/>
      <c r="AN7" s="2"/>
      <c r="AO7" s="2"/>
    </row>
    <row r="8" spans="1:41" ht="18.75">
      <c r="A8" s="2"/>
      <c r="B8" s="2"/>
      <c r="C8" s="2"/>
      <c r="D8" s="2"/>
      <c r="E8" s="2"/>
      <c r="F8" s="2"/>
      <c r="G8" s="2"/>
      <c r="H8" s="2"/>
      <c r="I8" s="2"/>
      <c r="J8" s="2"/>
      <c r="K8" s="2"/>
      <c r="AF8" s="1"/>
      <c r="AG8" s="15" t="s">
        <v>635</v>
      </c>
      <c r="AK8" s="2"/>
      <c r="AL8" s="2"/>
      <c r="AM8" s="2"/>
      <c r="AN8" s="2"/>
      <c r="AO8" s="2"/>
    </row>
    <row r="9" spans="1:41" ht="18.75">
      <c r="A9" s="2"/>
      <c r="B9" s="2"/>
      <c r="C9" s="2"/>
      <c r="D9" s="2"/>
      <c r="E9" s="2"/>
      <c r="F9" s="2"/>
      <c r="G9" s="2"/>
      <c r="H9" s="2"/>
      <c r="I9" s="2"/>
      <c r="J9" s="2"/>
      <c r="K9" s="2"/>
      <c r="AF9" s="1" t="s">
        <v>631</v>
      </c>
      <c r="AG9" s="15"/>
      <c r="AK9" s="2"/>
      <c r="AL9" s="2"/>
      <c r="AM9" s="2"/>
      <c r="AN9" s="2"/>
      <c r="AO9" s="2"/>
    </row>
    <row r="10" spans="1:41" ht="18.75">
      <c r="A10" s="2"/>
      <c r="B10" s="2"/>
      <c r="C10" s="2"/>
      <c r="D10" s="2"/>
      <c r="E10" s="2"/>
      <c r="F10" s="2"/>
      <c r="G10" s="2"/>
      <c r="H10" s="2"/>
      <c r="I10" s="2"/>
      <c r="J10" s="2"/>
      <c r="K10" s="2"/>
      <c r="AF10" s="1"/>
      <c r="AG10" s="15" t="s">
        <v>706</v>
      </c>
      <c r="AK10" s="2"/>
      <c r="AL10" s="2"/>
      <c r="AM10" s="2"/>
      <c r="AN10" s="2"/>
      <c r="AO10" s="2"/>
    </row>
    <row r="11" spans="1:41" ht="18.75">
      <c r="A11" s="549" t="s">
        <v>201</v>
      </c>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K11" s="2"/>
      <c r="AL11" s="2"/>
      <c r="AM11" s="2"/>
      <c r="AN11" s="2"/>
      <c r="AO11" s="2"/>
    </row>
    <row r="12" spans="1:64" ht="18.75">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6" ht="18.75">
      <c r="A13" s="507" t="str">
        <f>1!A14:U14</f>
        <v>Инвестиционная программа Филиала "Железноводские электрические сети" ООО "КЭУК".</v>
      </c>
      <c r="B13" s="507"/>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row>
    <row r="14" spans="1:66" ht="15.75">
      <c r="A14" s="517" t="s">
        <v>114</v>
      </c>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row>
    <row r="15" spans="1:41" ht="18.75">
      <c r="A15" s="2"/>
      <c r="B15" s="2"/>
      <c r="C15" s="2"/>
      <c r="D15" s="2"/>
      <c r="E15" s="2"/>
      <c r="F15" s="2"/>
      <c r="G15" s="2"/>
      <c r="H15" s="2"/>
      <c r="I15" s="2"/>
      <c r="J15" s="2"/>
      <c r="K15" s="2"/>
      <c r="AF15" s="15"/>
      <c r="AK15" s="2"/>
      <c r="AL15" s="2"/>
      <c r="AM15" s="2"/>
      <c r="AN15" s="2"/>
      <c r="AO15" s="2"/>
    </row>
    <row r="16" spans="1:63" ht="18.75">
      <c r="A16" s="548" t="str">
        <f>1!A17:U17</f>
        <v>Год раскрытия информации: 2018 год</v>
      </c>
      <c r="B16" s="548"/>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row>
    <row r="17" spans="1:63" ht="18.7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row>
    <row r="18" spans="1:61" ht="15.75" customHeight="1" thickBot="1">
      <c r="A18" s="580"/>
      <c r="B18" s="580"/>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20"/>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72.75" customHeight="1">
      <c r="A19" s="566" t="s">
        <v>649</v>
      </c>
      <c r="B19" s="536" t="s">
        <v>468</v>
      </c>
      <c r="C19" s="536" t="s">
        <v>442</v>
      </c>
      <c r="D19" s="543" t="s">
        <v>28</v>
      </c>
      <c r="E19" s="543" t="s">
        <v>32</v>
      </c>
      <c r="F19" s="536" t="s">
        <v>33</v>
      </c>
      <c r="G19" s="536"/>
      <c r="H19" s="576" t="s">
        <v>255</v>
      </c>
      <c r="I19" s="576"/>
      <c r="J19" s="572" t="s">
        <v>284</v>
      </c>
      <c r="K19" s="569" t="s">
        <v>59</v>
      </c>
      <c r="L19" s="570"/>
      <c r="M19" s="570"/>
      <c r="N19" s="570"/>
      <c r="O19" s="570"/>
      <c r="P19" s="570"/>
      <c r="Q19" s="570"/>
      <c r="R19" s="570"/>
      <c r="S19" s="570"/>
      <c r="T19" s="571"/>
      <c r="U19" s="569" t="s">
        <v>58</v>
      </c>
      <c r="V19" s="570"/>
      <c r="W19" s="570"/>
      <c r="X19" s="570"/>
      <c r="Y19" s="570"/>
      <c r="Z19" s="571"/>
      <c r="AA19" s="537" t="s">
        <v>477</v>
      </c>
      <c r="AB19" s="539"/>
      <c r="AC19" s="569" t="s">
        <v>256</v>
      </c>
      <c r="AD19" s="570"/>
      <c r="AE19" s="570"/>
      <c r="AF19" s="570"/>
      <c r="AG19" s="574" t="s">
        <v>215</v>
      </c>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66" customHeight="1">
      <c r="A20" s="567"/>
      <c r="B20" s="546"/>
      <c r="C20" s="546"/>
      <c r="D20" s="544"/>
      <c r="E20" s="544"/>
      <c r="F20" s="546"/>
      <c r="G20" s="546"/>
      <c r="H20" s="577"/>
      <c r="I20" s="577"/>
      <c r="J20" s="573"/>
      <c r="K20" s="533" t="s">
        <v>456</v>
      </c>
      <c r="L20" s="534"/>
      <c r="M20" s="534"/>
      <c r="N20" s="534"/>
      <c r="O20" s="535"/>
      <c r="P20" s="533" t="s">
        <v>35</v>
      </c>
      <c r="Q20" s="534"/>
      <c r="R20" s="534"/>
      <c r="S20" s="534"/>
      <c r="T20" s="535"/>
      <c r="U20" s="546" t="s">
        <v>474</v>
      </c>
      <c r="V20" s="546"/>
      <c r="W20" s="533" t="s">
        <v>475</v>
      </c>
      <c r="X20" s="535"/>
      <c r="Y20" s="546" t="s">
        <v>476</v>
      </c>
      <c r="Z20" s="546"/>
      <c r="AA20" s="540"/>
      <c r="AB20" s="542"/>
      <c r="AC20" s="578" t="s">
        <v>286</v>
      </c>
      <c r="AD20" s="578"/>
      <c r="AE20" s="546" t="s">
        <v>484</v>
      </c>
      <c r="AF20" s="577" t="s">
        <v>221</v>
      </c>
      <c r="AG20" s="575"/>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47" customHeight="1" thickBot="1">
      <c r="A21" s="568"/>
      <c r="B21" s="565"/>
      <c r="C21" s="565"/>
      <c r="D21" s="545"/>
      <c r="E21" s="545"/>
      <c r="F21" s="185" t="s">
        <v>456</v>
      </c>
      <c r="G21" s="185" t="s">
        <v>650</v>
      </c>
      <c r="H21" s="182" t="s">
        <v>216</v>
      </c>
      <c r="I21" s="182" t="s">
        <v>23</v>
      </c>
      <c r="J21" s="573"/>
      <c r="K21" s="183" t="s">
        <v>452</v>
      </c>
      <c r="L21" s="183" t="s">
        <v>466</v>
      </c>
      <c r="M21" s="183" t="s">
        <v>467</v>
      </c>
      <c r="N21" s="241" t="s">
        <v>4</v>
      </c>
      <c r="O21" s="241" t="s">
        <v>5</v>
      </c>
      <c r="P21" s="183" t="s">
        <v>452</v>
      </c>
      <c r="Q21" s="183" t="s">
        <v>466</v>
      </c>
      <c r="R21" s="183" t="s">
        <v>467</v>
      </c>
      <c r="S21" s="241" t="s">
        <v>4</v>
      </c>
      <c r="T21" s="241" t="s">
        <v>5</v>
      </c>
      <c r="U21" s="183" t="s">
        <v>451</v>
      </c>
      <c r="V21" s="183" t="s">
        <v>459</v>
      </c>
      <c r="W21" s="183" t="s">
        <v>451</v>
      </c>
      <c r="X21" s="183" t="s">
        <v>459</v>
      </c>
      <c r="Y21" s="183" t="s">
        <v>451</v>
      </c>
      <c r="Z21" s="183" t="s">
        <v>459</v>
      </c>
      <c r="AA21" s="184" t="s">
        <v>269</v>
      </c>
      <c r="AB21" s="184" t="s">
        <v>218</v>
      </c>
      <c r="AC21" s="184" t="s">
        <v>31</v>
      </c>
      <c r="AD21" s="184" t="s">
        <v>218</v>
      </c>
      <c r="AE21" s="565"/>
      <c r="AF21" s="579"/>
      <c r="AG21" s="575"/>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9.5" customHeight="1" thickBot="1">
      <c r="A22" s="226">
        <v>1</v>
      </c>
      <c r="B22" s="227">
        <v>2</v>
      </c>
      <c r="C22" s="227">
        <v>3</v>
      </c>
      <c r="D22" s="227">
        <v>4</v>
      </c>
      <c r="E22" s="227">
        <v>5</v>
      </c>
      <c r="F22" s="227">
        <v>6</v>
      </c>
      <c r="G22" s="227">
        <v>7</v>
      </c>
      <c r="H22" s="227">
        <v>8</v>
      </c>
      <c r="I22" s="227">
        <v>9</v>
      </c>
      <c r="J22" s="227">
        <v>10</v>
      </c>
      <c r="K22" s="227">
        <v>11</v>
      </c>
      <c r="L22" s="227">
        <v>12</v>
      </c>
      <c r="M22" s="227">
        <v>13</v>
      </c>
      <c r="N22" s="227">
        <v>14</v>
      </c>
      <c r="O22" s="227">
        <v>15</v>
      </c>
      <c r="P22" s="227">
        <v>16</v>
      </c>
      <c r="Q22" s="227">
        <v>17</v>
      </c>
      <c r="R22" s="227">
        <v>18</v>
      </c>
      <c r="S22" s="227">
        <v>19</v>
      </c>
      <c r="T22" s="227">
        <v>20</v>
      </c>
      <c r="U22" s="227">
        <v>21</v>
      </c>
      <c r="V22" s="227">
        <v>22</v>
      </c>
      <c r="W22" s="227">
        <v>23</v>
      </c>
      <c r="X22" s="227">
        <v>24</v>
      </c>
      <c r="Y22" s="227">
        <v>25</v>
      </c>
      <c r="Z22" s="227">
        <v>26</v>
      </c>
      <c r="AA22" s="227">
        <v>27</v>
      </c>
      <c r="AB22" s="227">
        <v>28</v>
      </c>
      <c r="AC22" s="229" t="s">
        <v>222</v>
      </c>
      <c r="AD22" s="229" t="s">
        <v>223</v>
      </c>
      <c r="AE22" s="227">
        <v>30</v>
      </c>
      <c r="AF22" s="227">
        <v>31</v>
      </c>
      <c r="AG22" s="230">
        <v>32</v>
      </c>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s="146" customFormat="1" ht="15.75">
      <c r="A23" s="199"/>
      <c r="B23" s="223" t="s">
        <v>500</v>
      </c>
      <c r="C23" s="201" t="s">
        <v>274</v>
      </c>
      <c r="D23" s="224"/>
      <c r="E23" s="224"/>
      <c r="F23" s="224"/>
      <c r="G23" s="224"/>
      <c r="H23" s="224">
        <f>SUM(H24:H29)</f>
        <v>23.3303715338983</v>
      </c>
      <c r="I23" s="224">
        <f>SUM(I24:I29)</f>
        <v>23.33</v>
      </c>
      <c r="J23" s="224"/>
      <c r="K23" s="224">
        <f aca="true" t="shared" si="0" ref="K23:T23">SUM(K24:K29)</f>
        <v>23.3303715338983</v>
      </c>
      <c r="L23" s="224">
        <f t="shared" si="0"/>
        <v>1.6331260073728815</v>
      </c>
      <c r="M23" s="224">
        <f t="shared" si="0"/>
        <v>6.999111460169492</v>
      </c>
      <c r="N23" s="224">
        <f t="shared" si="0"/>
        <v>13.998222920338984</v>
      </c>
      <c r="O23" s="224">
        <f t="shared" si="0"/>
        <v>0.6999111460169491</v>
      </c>
      <c r="P23" s="224">
        <f t="shared" si="0"/>
        <v>23.33</v>
      </c>
      <c r="Q23" s="224">
        <f t="shared" si="0"/>
        <v>1.6331000000000002</v>
      </c>
      <c r="R23" s="224">
        <f t="shared" si="0"/>
        <v>6.999</v>
      </c>
      <c r="S23" s="224">
        <f t="shared" si="0"/>
        <v>13.998</v>
      </c>
      <c r="T23" s="224">
        <f t="shared" si="0"/>
        <v>0.6999</v>
      </c>
      <c r="U23" s="224"/>
      <c r="V23" s="224"/>
      <c r="W23" s="224"/>
      <c r="X23" s="224"/>
      <c r="Y23" s="224"/>
      <c r="Z23" s="224"/>
      <c r="AA23" s="224">
        <f aca="true" t="shared" si="1" ref="AA23:AF23">SUM(AA24:AA29)</f>
        <v>23.3303715338983</v>
      </c>
      <c r="AB23" s="224">
        <f t="shared" si="1"/>
        <v>23.33</v>
      </c>
      <c r="AC23" s="224">
        <f t="shared" si="1"/>
        <v>23.3303715338983</v>
      </c>
      <c r="AD23" s="224">
        <f t="shared" si="1"/>
        <v>23.33</v>
      </c>
      <c r="AE23" s="224">
        <f t="shared" si="1"/>
        <v>23.3303715338983</v>
      </c>
      <c r="AF23" s="224">
        <f t="shared" si="1"/>
        <v>23.33</v>
      </c>
      <c r="AG23" s="24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row>
    <row r="24" spans="1:61" s="146" customFormat="1" ht="15.75">
      <c r="A24" s="140" t="s">
        <v>501</v>
      </c>
      <c r="B24" s="134" t="s">
        <v>502</v>
      </c>
      <c r="C24" s="136" t="s">
        <v>274</v>
      </c>
      <c r="D24" s="145"/>
      <c r="E24" s="145"/>
      <c r="F24" s="145"/>
      <c r="G24" s="145"/>
      <c r="H24" s="145">
        <v>0</v>
      </c>
      <c r="I24" s="145">
        <v>0</v>
      </c>
      <c r="J24" s="145"/>
      <c r="K24" s="145">
        <v>0</v>
      </c>
      <c r="L24" s="145">
        <v>0</v>
      </c>
      <c r="M24" s="145">
        <v>0</v>
      </c>
      <c r="N24" s="145">
        <v>0</v>
      </c>
      <c r="O24" s="145">
        <v>0</v>
      </c>
      <c r="P24" s="145">
        <v>0</v>
      </c>
      <c r="Q24" s="145">
        <v>0</v>
      </c>
      <c r="R24" s="145">
        <v>0</v>
      </c>
      <c r="S24" s="145">
        <v>0</v>
      </c>
      <c r="T24" s="145">
        <v>0</v>
      </c>
      <c r="U24" s="145"/>
      <c r="V24" s="145"/>
      <c r="W24" s="145"/>
      <c r="X24" s="145"/>
      <c r="Y24" s="145"/>
      <c r="Z24" s="145"/>
      <c r="AA24" s="145">
        <v>0</v>
      </c>
      <c r="AB24" s="145">
        <v>0</v>
      </c>
      <c r="AC24" s="145">
        <v>0</v>
      </c>
      <c r="AD24" s="145">
        <v>0</v>
      </c>
      <c r="AE24" s="145">
        <v>0</v>
      </c>
      <c r="AF24" s="145">
        <v>0</v>
      </c>
      <c r="AG24" s="236"/>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row>
    <row r="25" spans="1:61" s="146" customFormat="1" ht="31.5">
      <c r="A25" s="140" t="s">
        <v>503</v>
      </c>
      <c r="B25" s="134" t="s">
        <v>504</v>
      </c>
      <c r="C25" s="136" t="s">
        <v>274</v>
      </c>
      <c r="D25" s="145"/>
      <c r="E25" s="145"/>
      <c r="F25" s="145"/>
      <c r="G25" s="145"/>
      <c r="H25" s="145">
        <f>H30</f>
        <v>13.183371533898303</v>
      </c>
      <c r="I25" s="145">
        <f>I30</f>
        <v>13.821525423728813</v>
      </c>
      <c r="J25" s="145"/>
      <c r="K25" s="145">
        <f aca="true" t="shared" si="2" ref="K25:T25">K30</f>
        <v>13.183371533898303</v>
      </c>
      <c r="L25" s="145">
        <f t="shared" si="2"/>
        <v>0.9228360073728814</v>
      </c>
      <c r="M25" s="145">
        <f t="shared" si="2"/>
        <v>3.9550114601694917</v>
      </c>
      <c r="N25" s="145">
        <f t="shared" si="2"/>
        <v>7.910022920338983</v>
      </c>
      <c r="O25" s="145">
        <f t="shared" si="2"/>
        <v>0.39550114601694913</v>
      </c>
      <c r="P25" s="145">
        <f t="shared" si="2"/>
        <v>13.821525423728813</v>
      </c>
      <c r="Q25" s="145">
        <f t="shared" si="2"/>
        <v>0.967506779661017</v>
      </c>
      <c r="R25" s="145">
        <f t="shared" si="2"/>
        <v>4.146457627118644</v>
      </c>
      <c r="S25" s="145">
        <f t="shared" si="2"/>
        <v>8.292915254237288</v>
      </c>
      <c r="T25" s="145">
        <f t="shared" si="2"/>
        <v>0.4146457627118644</v>
      </c>
      <c r="U25" s="145"/>
      <c r="V25" s="145"/>
      <c r="W25" s="145"/>
      <c r="X25" s="145"/>
      <c r="Y25" s="145"/>
      <c r="Z25" s="145"/>
      <c r="AA25" s="145">
        <f aca="true" t="shared" si="3" ref="AA25:AF25">AA30</f>
        <v>13.183371533898303</v>
      </c>
      <c r="AB25" s="145">
        <f t="shared" si="3"/>
        <v>13.821525423728813</v>
      </c>
      <c r="AC25" s="145">
        <f t="shared" si="3"/>
        <v>13.183371533898303</v>
      </c>
      <c r="AD25" s="145">
        <f t="shared" si="3"/>
        <v>13.821525423728813</v>
      </c>
      <c r="AE25" s="145">
        <f t="shared" si="3"/>
        <v>13.183371533898303</v>
      </c>
      <c r="AF25" s="145">
        <f t="shared" si="3"/>
        <v>13.821525423728813</v>
      </c>
      <c r="AG25" s="236"/>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row>
    <row r="26" spans="1:61" s="146" customFormat="1" ht="47.25">
      <c r="A26" s="140" t="s">
        <v>505</v>
      </c>
      <c r="B26" s="134" t="s">
        <v>506</v>
      </c>
      <c r="C26" s="136" t="s">
        <v>274</v>
      </c>
      <c r="D26" s="145"/>
      <c r="E26" s="145"/>
      <c r="F26" s="145"/>
      <c r="G26" s="145"/>
      <c r="H26" s="145">
        <v>0</v>
      </c>
      <c r="I26" s="145">
        <v>0</v>
      </c>
      <c r="J26" s="145"/>
      <c r="K26" s="145">
        <v>0</v>
      </c>
      <c r="L26" s="145">
        <v>0</v>
      </c>
      <c r="M26" s="145">
        <v>0</v>
      </c>
      <c r="N26" s="145">
        <v>0</v>
      </c>
      <c r="O26" s="145">
        <v>0</v>
      </c>
      <c r="P26" s="145">
        <v>0</v>
      </c>
      <c r="Q26" s="145">
        <v>0</v>
      </c>
      <c r="R26" s="145">
        <v>0</v>
      </c>
      <c r="S26" s="145">
        <v>0</v>
      </c>
      <c r="T26" s="145">
        <v>0</v>
      </c>
      <c r="U26" s="145"/>
      <c r="V26" s="145"/>
      <c r="W26" s="145"/>
      <c r="X26" s="145"/>
      <c r="Y26" s="145"/>
      <c r="Z26" s="145"/>
      <c r="AA26" s="145">
        <v>0</v>
      </c>
      <c r="AB26" s="145">
        <v>0</v>
      </c>
      <c r="AC26" s="145">
        <v>0</v>
      </c>
      <c r="AD26" s="145">
        <v>0</v>
      </c>
      <c r="AE26" s="145">
        <v>0</v>
      </c>
      <c r="AF26" s="145">
        <v>0</v>
      </c>
      <c r="AG26" s="236"/>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row>
    <row r="27" spans="1:61" s="146" customFormat="1" ht="31.5">
      <c r="A27" s="140" t="s">
        <v>507</v>
      </c>
      <c r="B27" s="134" t="s">
        <v>508</v>
      </c>
      <c r="C27" s="136" t="s">
        <v>274</v>
      </c>
      <c r="D27" s="145"/>
      <c r="E27" s="145"/>
      <c r="F27" s="145"/>
      <c r="G27" s="145"/>
      <c r="H27" s="145">
        <f>H67</f>
        <v>0</v>
      </c>
      <c r="I27" s="145">
        <f>I67</f>
        <v>0</v>
      </c>
      <c r="J27" s="145"/>
      <c r="K27" s="145">
        <f aca="true" t="shared" si="4" ref="K27:T27">K67</f>
        <v>0</v>
      </c>
      <c r="L27" s="145">
        <f t="shared" si="4"/>
        <v>0</v>
      </c>
      <c r="M27" s="145">
        <f t="shared" si="4"/>
        <v>0</v>
      </c>
      <c r="N27" s="145">
        <f t="shared" si="4"/>
        <v>0</v>
      </c>
      <c r="O27" s="145">
        <f t="shared" si="4"/>
        <v>0</v>
      </c>
      <c r="P27" s="145">
        <f t="shared" si="4"/>
        <v>0</v>
      </c>
      <c r="Q27" s="145">
        <f t="shared" si="4"/>
        <v>0</v>
      </c>
      <c r="R27" s="145">
        <f t="shared" si="4"/>
        <v>0</v>
      </c>
      <c r="S27" s="145">
        <f t="shared" si="4"/>
        <v>0</v>
      </c>
      <c r="T27" s="145">
        <f t="shared" si="4"/>
        <v>0</v>
      </c>
      <c r="U27" s="145"/>
      <c r="V27" s="145"/>
      <c r="W27" s="145"/>
      <c r="X27" s="145"/>
      <c r="Y27" s="145"/>
      <c r="Z27" s="145"/>
      <c r="AA27" s="145">
        <f aca="true" t="shared" si="5" ref="AA27:AF27">AA67</f>
        <v>0</v>
      </c>
      <c r="AB27" s="145">
        <f t="shared" si="5"/>
        <v>0</v>
      </c>
      <c r="AC27" s="145">
        <f t="shared" si="5"/>
        <v>0</v>
      </c>
      <c r="AD27" s="145">
        <f t="shared" si="5"/>
        <v>0</v>
      </c>
      <c r="AE27" s="145">
        <f t="shared" si="5"/>
        <v>0</v>
      </c>
      <c r="AF27" s="145">
        <f t="shared" si="5"/>
        <v>0</v>
      </c>
      <c r="AG27" s="236"/>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row>
    <row r="28" spans="1:61" s="146" customFormat="1" ht="31.5">
      <c r="A28" s="140" t="s">
        <v>509</v>
      </c>
      <c r="B28" s="135" t="s">
        <v>510</v>
      </c>
      <c r="C28" s="136" t="s">
        <v>274</v>
      </c>
      <c r="D28" s="145"/>
      <c r="E28" s="145"/>
      <c r="F28" s="145"/>
      <c r="G28" s="145"/>
      <c r="H28" s="145">
        <v>0</v>
      </c>
      <c r="I28" s="145">
        <v>0</v>
      </c>
      <c r="J28" s="145"/>
      <c r="K28" s="145">
        <v>0</v>
      </c>
      <c r="L28" s="145">
        <v>0</v>
      </c>
      <c r="M28" s="145">
        <v>0</v>
      </c>
      <c r="N28" s="145">
        <v>0</v>
      </c>
      <c r="O28" s="145">
        <v>0</v>
      </c>
      <c r="P28" s="145">
        <v>0</v>
      </c>
      <c r="Q28" s="145">
        <v>0</v>
      </c>
      <c r="R28" s="145">
        <v>0</v>
      </c>
      <c r="S28" s="145">
        <v>0</v>
      </c>
      <c r="T28" s="145">
        <v>0</v>
      </c>
      <c r="U28" s="145"/>
      <c r="V28" s="145"/>
      <c r="W28" s="145"/>
      <c r="X28" s="145"/>
      <c r="Y28" s="145"/>
      <c r="Z28" s="145"/>
      <c r="AA28" s="145">
        <v>0</v>
      </c>
      <c r="AB28" s="145">
        <v>0</v>
      </c>
      <c r="AC28" s="145">
        <v>0</v>
      </c>
      <c r="AD28" s="145">
        <v>0</v>
      </c>
      <c r="AE28" s="145">
        <v>0</v>
      </c>
      <c r="AF28" s="145">
        <v>0</v>
      </c>
      <c r="AG28" s="236"/>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row>
    <row r="29" spans="1:61" s="146" customFormat="1" ht="15.75">
      <c r="A29" s="140" t="s">
        <v>511</v>
      </c>
      <c r="B29" s="135" t="s">
        <v>512</v>
      </c>
      <c r="C29" s="136" t="s">
        <v>274</v>
      </c>
      <c r="D29" s="145"/>
      <c r="E29" s="145"/>
      <c r="F29" s="145"/>
      <c r="G29" s="145"/>
      <c r="H29" s="145">
        <f>H62</f>
        <v>10.147</v>
      </c>
      <c r="I29" s="145">
        <f>I62</f>
        <v>9.508474576271187</v>
      </c>
      <c r="J29" s="145"/>
      <c r="K29" s="145">
        <f aca="true" t="shared" si="6" ref="K29:T29">K62</f>
        <v>10.147</v>
      </c>
      <c r="L29" s="145">
        <f t="shared" si="6"/>
        <v>0.7102900000000001</v>
      </c>
      <c r="M29" s="145">
        <f t="shared" si="6"/>
        <v>3.0441000000000003</v>
      </c>
      <c r="N29" s="145">
        <f t="shared" si="6"/>
        <v>6.0882000000000005</v>
      </c>
      <c r="O29" s="145">
        <f t="shared" si="6"/>
        <v>0.30441</v>
      </c>
      <c r="P29" s="145">
        <f t="shared" si="6"/>
        <v>9.508474576271187</v>
      </c>
      <c r="Q29" s="145">
        <f t="shared" si="6"/>
        <v>0.6655932203389832</v>
      </c>
      <c r="R29" s="145">
        <f t="shared" si="6"/>
        <v>2.8525423728813557</v>
      </c>
      <c r="S29" s="145">
        <f t="shared" si="6"/>
        <v>5.705084745762711</v>
      </c>
      <c r="T29" s="145">
        <f t="shared" si="6"/>
        <v>0.2852542372881356</v>
      </c>
      <c r="U29" s="145"/>
      <c r="V29" s="145"/>
      <c r="W29" s="145"/>
      <c r="X29" s="145"/>
      <c r="Y29" s="145"/>
      <c r="Z29" s="145"/>
      <c r="AA29" s="145">
        <f aca="true" t="shared" si="7" ref="AA29:AF29">AA62</f>
        <v>10.147</v>
      </c>
      <c r="AB29" s="145">
        <f t="shared" si="7"/>
        <v>9.508474576271187</v>
      </c>
      <c r="AC29" s="145">
        <f t="shared" si="7"/>
        <v>10.147</v>
      </c>
      <c r="AD29" s="145">
        <f t="shared" si="7"/>
        <v>9.508474576271187</v>
      </c>
      <c r="AE29" s="145">
        <f t="shared" si="7"/>
        <v>10.147</v>
      </c>
      <c r="AF29" s="145">
        <f t="shared" si="7"/>
        <v>9.508474576271187</v>
      </c>
      <c r="AG29" s="236"/>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row>
    <row r="30" spans="1:61" s="146" customFormat="1" ht="31.5">
      <c r="A30" s="237">
        <v>1</v>
      </c>
      <c r="B30" s="137" t="s">
        <v>273</v>
      </c>
      <c r="C30" s="136" t="s">
        <v>274</v>
      </c>
      <c r="D30" s="145"/>
      <c r="E30" s="145"/>
      <c r="F30" s="145"/>
      <c r="G30" s="145"/>
      <c r="H30" s="145">
        <f>H31+H58</f>
        <v>13.183371533898303</v>
      </c>
      <c r="I30" s="145">
        <f>I31+I58</f>
        <v>13.821525423728813</v>
      </c>
      <c r="J30" s="145"/>
      <c r="K30" s="145">
        <f aca="true" t="shared" si="8" ref="K30:T30">K31+K58</f>
        <v>13.183371533898303</v>
      </c>
      <c r="L30" s="145">
        <f t="shared" si="8"/>
        <v>0.9228360073728814</v>
      </c>
      <c r="M30" s="145">
        <f t="shared" si="8"/>
        <v>3.9550114601694917</v>
      </c>
      <c r="N30" s="145">
        <f t="shared" si="8"/>
        <v>7.910022920338983</v>
      </c>
      <c r="O30" s="145">
        <f t="shared" si="8"/>
        <v>0.39550114601694913</v>
      </c>
      <c r="P30" s="145">
        <f t="shared" si="8"/>
        <v>13.821525423728813</v>
      </c>
      <c r="Q30" s="145">
        <f t="shared" si="8"/>
        <v>0.967506779661017</v>
      </c>
      <c r="R30" s="145">
        <f t="shared" si="8"/>
        <v>4.146457627118644</v>
      </c>
      <c r="S30" s="145">
        <f t="shared" si="8"/>
        <v>8.292915254237288</v>
      </c>
      <c r="T30" s="145">
        <f t="shared" si="8"/>
        <v>0.4146457627118644</v>
      </c>
      <c r="U30" s="145"/>
      <c r="V30" s="145"/>
      <c r="W30" s="145"/>
      <c r="X30" s="145"/>
      <c r="Y30" s="145"/>
      <c r="Z30" s="145"/>
      <c r="AA30" s="145">
        <f aca="true" t="shared" si="9" ref="AA30:AF30">AA31+AA58</f>
        <v>13.183371533898303</v>
      </c>
      <c r="AB30" s="145">
        <f t="shared" si="9"/>
        <v>13.821525423728813</v>
      </c>
      <c r="AC30" s="145">
        <f t="shared" si="9"/>
        <v>13.183371533898303</v>
      </c>
      <c r="AD30" s="145">
        <f t="shared" si="9"/>
        <v>13.821525423728813</v>
      </c>
      <c r="AE30" s="145">
        <f t="shared" si="9"/>
        <v>13.183371533898303</v>
      </c>
      <c r="AF30" s="145">
        <f t="shared" si="9"/>
        <v>13.821525423728813</v>
      </c>
      <c r="AG30" s="236"/>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row>
    <row r="31" spans="1:61" s="146" customFormat="1" ht="47.25">
      <c r="A31" s="140" t="s">
        <v>301</v>
      </c>
      <c r="B31" s="137" t="s">
        <v>276</v>
      </c>
      <c r="C31" s="136" t="s">
        <v>274</v>
      </c>
      <c r="D31" s="145"/>
      <c r="E31" s="145"/>
      <c r="F31" s="145"/>
      <c r="G31" s="145"/>
      <c r="H31" s="145">
        <f>SUM(H32:H57)</f>
        <v>11.964808872881354</v>
      </c>
      <c r="I31" s="145">
        <f>SUM(I32:I57)</f>
        <v>12.193622432203389</v>
      </c>
      <c r="J31" s="145"/>
      <c r="K31" s="145">
        <f aca="true" t="shared" si="10" ref="K31:T31">SUM(K32:K57)</f>
        <v>11.964808872881354</v>
      </c>
      <c r="L31" s="145">
        <f t="shared" si="10"/>
        <v>0.8375366211016949</v>
      </c>
      <c r="M31" s="145">
        <f t="shared" si="10"/>
        <v>3.589442661864407</v>
      </c>
      <c r="N31" s="145">
        <f t="shared" si="10"/>
        <v>7.178885323728814</v>
      </c>
      <c r="O31" s="145">
        <f t="shared" si="10"/>
        <v>0.35894426618644065</v>
      </c>
      <c r="P31" s="145">
        <f t="shared" si="10"/>
        <v>12.193622432203389</v>
      </c>
      <c r="Q31" s="145">
        <f t="shared" si="10"/>
        <v>0.8535535702542373</v>
      </c>
      <c r="R31" s="145">
        <f t="shared" si="10"/>
        <v>3.658086729661017</v>
      </c>
      <c r="S31" s="145">
        <f t="shared" si="10"/>
        <v>7.316173459322034</v>
      </c>
      <c r="T31" s="145">
        <f t="shared" si="10"/>
        <v>0.36580867296610164</v>
      </c>
      <c r="U31" s="145"/>
      <c r="V31" s="145"/>
      <c r="W31" s="145"/>
      <c r="X31" s="145"/>
      <c r="Y31" s="145"/>
      <c r="Z31" s="145"/>
      <c r="AA31" s="145">
        <f aca="true" t="shared" si="11" ref="AA31:AF31">SUM(AA32:AA57)</f>
        <v>11.964808872881354</v>
      </c>
      <c r="AB31" s="145">
        <f t="shared" si="11"/>
        <v>12.193622432203389</v>
      </c>
      <c r="AC31" s="145">
        <f t="shared" si="11"/>
        <v>11.964808872881354</v>
      </c>
      <c r="AD31" s="145">
        <f t="shared" si="11"/>
        <v>12.193622432203389</v>
      </c>
      <c r="AE31" s="145">
        <f t="shared" si="11"/>
        <v>11.964808872881354</v>
      </c>
      <c r="AF31" s="145">
        <f t="shared" si="11"/>
        <v>12.193622432203389</v>
      </c>
      <c r="AG31" s="236"/>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row>
    <row r="32" spans="1:33" s="2" customFormat="1" ht="31.5">
      <c r="A32" s="238" t="str">
        <f>1!A33</f>
        <v>1.1.1</v>
      </c>
      <c r="B32" s="122" t="str">
        <f>1!B33</f>
        <v>Реконструкция ВЛ-10 кВ от ТП -165 до ТП-186 (СИП), п.Иноземцево, L= 0,3 км</v>
      </c>
      <c r="C32" s="122" t="str">
        <f>1!C33</f>
        <v>G_Gelezno_014</v>
      </c>
      <c r="D32" s="91" t="str">
        <f>2!D30</f>
        <v>П</v>
      </c>
      <c r="E32" s="91">
        <f>2!E30</f>
        <v>2018</v>
      </c>
      <c r="F32" s="91">
        <f>2!F30</f>
        <v>2018</v>
      </c>
      <c r="G32" s="91"/>
      <c r="H32" s="126">
        <f>2!I30/1.18</f>
        <v>0.38109911016949155</v>
      </c>
      <c r="I32" s="126">
        <f>2!L30/1.18</f>
        <v>0.38109911016949155</v>
      </c>
      <c r="J32" s="91"/>
      <c r="K32" s="123">
        <f>L32+M32+N32+O32</f>
        <v>0.3810991101694915</v>
      </c>
      <c r="L32" s="123">
        <f>H32*7%</f>
        <v>0.026676937711864412</v>
      </c>
      <c r="M32" s="123">
        <f>H32*30%</f>
        <v>0.11432973305084745</v>
      </c>
      <c r="N32" s="123">
        <f>H32*60%</f>
        <v>0.2286594661016949</v>
      </c>
      <c r="O32" s="123">
        <f>H32*3%</f>
        <v>0.011432973305084746</v>
      </c>
      <c r="P32" s="123">
        <f>Q32+R32+S32+T32</f>
        <v>0.3810991101694915</v>
      </c>
      <c r="Q32" s="123">
        <f>I32*7%</f>
        <v>0.026676937711864412</v>
      </c>
      <c r="R32" s="123">
        <f>I32*30%</f>
        <v>0.11432973305084745</v>
      </c>
      <c r="S32" s="123">
        <f>I32*60%</f>
        <v>0.2286594661016949</v>
      </c>
      <c r="T32" s="123">
        <f>I32*3%</f>
        <v>0.011432973305084746</v>
      </c>
      <c r="U32" s="123"/>
      <c r="V32" s="123"/>
      <c r="W32" s="123"/>
      <c r="X32" s="123"/>
      <c r="Y32" s="123"/>
      <c r="Z32" s="123"/>
      <c r="AA32" s="123">
        <f>H32</f>
        <v>0.38109911016949155</v>
      </c>
      <c r="AB32" s="123">
        <f>I32</f>
        <v>0.38109911016949155</v>
      </c>
      <c r="AC32" s="123">
        <f>H32</f>
        <v>0.38109911016949155</v>
      </c>
      <c r="AD32" s="123">
        <f>I32</f>
        <v>0.38109911016949155</v>
      </c>
      <c r="AE32" s="123">
        <f>H32</f>
        <v>0.38109911016949155</v>
      </c>
      <c r="AF32" s="123">
        <f>I32</f>
        <v>0.38109911016949155</v>
      </c>
      <c r="AG32" s="210" t="s">
        <v>258</v>
      </c>
    </row>
    <row r="33" spans="1:33" s="2" customFormat="1" ht="31.5">
      <c r="A33" s="238" t="str">
        <f>1!A34</f>
        <v>1.1.2</v>
      </c>
      <c r="B33" s="122" t="str">
        <f>1!B34</f>
        <v>Реконструкция ВЛ-0,4 кВ в СИП от ТП-30 ул.Октябрьская, г.Железноводск, L=0,5 км</v>
      </c>
      <c r="C33" s="122" t="str">
        <f>1!C34</f>
        <v>G_Gelezno_015</v>
      </c>
      <c r="D33" s="91" t="str">
        <f>2!D31</f>
        <v>П</v>
      </c>
      <c r="E33" s="91">
        <f>2!E31</f>
        <v>2018</v>
      </c>
      <c r="F33" s="91">
        <f>2!F31</f>
        <v>2018</v>
      </c>
      <c r="G33" s="91"/>
      <c r="H33" s="126">
        <f>2!I31/1.18</f>
        <v>0.36301216101694916</v>
      </c>
      <c r="I33" s="126">
        <f>2!L31/1.18</f>
        <v>0.36301216101694916</v>
      </c>
      <c r="J33" s="91"/>
      <c r="K33" s="123">
        <f aca="true" t="shared" si="12" ref="K33:K55">L33+M33+N33+O33</f>
        <v>0.36301216101694916</v>
      </c>
      <c r="L33" s="123">
        <f aca="true" t="shared" si="13" ref="L33:L55">H33*7%</f>
        <v>0.025410851271186443</v>
      </c>
      <c r="M33" s="123">
        <f aca="true" t="shared" si="14" ref="M33:M55">H33*30%</f>
        <v>0.10890364830508474</v>
      </c>
      <c r="N33" s="123">
        <f aca="true" t="shared" si="15" ref="N33:N55">H33*60%</f>
        <v>0.21780729661016948</v>
      </c>
      <c r="O33" s="123">
        <f aca="true" t="shared" si="16" ref="O33:O55">H33*3%</f>
        <v>0.010890364830508474</v>
      </c>
      <c r="P33" s="123">
        <f aca="true" t="shared" si="17" ref="P33:P56">Q33+R33+S33+T33</f>
        <v>0.36301216101694916</v>
      </c>
      <c r="Q33" s="123">
        <f aca="true" t="shared" si="18" ref="Q33:Q56">I33*7%</f>
        <v>0.025410851271186443</v>
      </c>
      <c r="R33" s="123">
        <f aca="true" t="shared" si="19" ref="R33:R56">I33*30%</f>
        <v>0.10890364830508474</v>
      </c>
      <c r="S33" s="123">
        <f aca="true" t="shared" si="20" ref="S33:S56">I33*60%</f>
        <v>0.21780729661016948</v>
      </c>
      <c r="T33" s="123">
        <f aca="true" t="shared" si="21" ref="T33:T56">I33*3%</f>
        <v>0.010890364830508474</v>
      </c>
      <c r="U33" s="123"/>
      <c r="V33" s="123"/>
      <c r="W33" s="123"/>
      <c r="X33" s="123"/>
      <c r="Y33" s="123"/>
      <c r="Z33" s="123"/>
      <c r="AA33" s="123">
        <f aca="true" t="shared" si="22" ref="AA33:AA55">H33</f>
        <v>0.36301216101694916</v>
      </c>
      <c r="AB33" s="123">
        <f aca="true" t="shared" si="23" ref="AB33:AB56">I33</f>
        <v>0.36301216101694916</v>
      </c>
      <c r="AC33" s="123">
        <f aca="true" t="shared" si="24" ref="AC33:AC55">H33</f>
        <v>0.36301216101694916</v>
      </c>
      <c r="AD33" s="123">
        <f aca="true" t="shared" si="25" ref="AD33:AD56">I33</f>
        <v>0.36301216101694916</v>
      </c>
      <c r="AE33" s="123">
        <f aca="true" t="shared" si="26" ref="AE33:AE55">H33</f>
        <v>0.36301216101694916</v>
      </c>
      <c r="AF33" s="123">
        <f aca="true" t="shared" si="27" ref="AF33:AF56">I33</f>
        <v>0.36301216101694916</v>
      </c>
      <c r="AG33" s="210" t="s">
        <v>258</v>
      </c>
    </row>
    <row r="34" spans="1:33" s="2" customFormat="1" ht="31.5">
      <c r="A34" s="238" t="str">
        <f>1!A35</f>
        <v>1.1.3</v>
      </c>
      <c r="B34" s="122" t="str">
        <f>1!B35</f>
        <v>Реконструкция ВЛ-0,4 кВ в СИП от ТП-31 ул.Октябрьская, г.Железноводск, L=0,4 км</v>
      </c>
      <c r="C34" s="122" t="str">
        <f>1!C35</f>
        <v>G_Gelezno_016</v>
      </c>
      <c r="D34" s="91" t="str">
        <f>2!D32</f>
        <v>П</v>
      </c>
      <c r="E34" s="91">
        <f>2!E32</f>
        <v>2018</v>
      </c>
      <c r="F34" s="91">
        <f>2!F32</f>
        <v>2018</v>
      </c>
      <c r="G34" s="91"/>
      <c r="H34" s="126">
        <f>2!I32/1.18</f>
        <v>0.4091253305084746</v>
      </c>
      <c r="I34" s="126">
        <f>2!L32/1.18</f>
        <v>0.4091253305084746</v>
      </c>
      <c r="J34" s="91"/>
      <c r="K34" s="123">
        <f t="shared" si="12"/>
        <v>0.4091253305084746</v>
      </c>
      <c r="L34" s="123">
        <f t="shared" si="13"/>
        <v>0.028638773135593223</v>
      </c>
      <c r="M34" s="123">
        <f t="shared" si="14"/>
        <v>0.12273759915254237</v>
      </c>
      <c r="N34" s="123">
        <f t="shared" si="15"/>
        <v>0.24547519830508474</v>
      </c>
      <c r="O34" s="123">
        <f t="shared" si="16"/>
        <v>0.012273759915254237</v>
      </c>
      <c r="P34" s="123">
        <f t="shared" si="17"/>
        <v>0.4091253305084746</v>
      </c>
      <c r="Q34" s="123">
        <f t="shared" si="18"/>
        <v>0.028638773135593223</v>
      </c>
      <c r="R34" s="123">
        <f t="shared" si="19"/>
        <v>0.12273759915254237</v>
      </c>
      <c r="S34" s="123">
        <f t="shared" si="20"/>
        <v>0.24547519830508474</v>
      </c>
      <c r="T34" s="123">
        <f t="shared" si="21"/>
        <v>0.012273759915254237</v>
      </c>
      <c r="U34" s="123"/>
      <c r="V34" s="123"/>
      <c r="W34" s="123"/>
      <c r="X34" s="123"/>
      <c r="Y34" s="123"/>
      <c r="Z34" s="123"/>
      <c r="AA34" s="123">
        <f t="shared" si="22"/>
        <v>0.4091253305084746</v>
      </c>
      <c r="AB34" s="123">
        <f t="shared" si="23"/>
        <v>0.4091253305084746</v>
      </c>
      <c r="AC34" s="123">
        <f t="shared" si="24"/>
        <v>0.4091253305084746</v>
      </c>
      <c r="AD34" s="123">
        <f t="shared" si="25"/>
        <v>0.4091253305084746</v>
      </c>
      <c r="AE34" s="123">
        <f t="shared" si="26"/>
        <v>0.4091253305084746</v>
      </c>
      <c r="AF34" s="123">
        <f t="shared" si="27"/>
        <v>0.4091253305084746</v>
      </c>
      <c r="AG34" s="210" t="s">
        <v>258</v>
      </c>
    </row>
    <row r="35" spans="1:33" s="2" customFormat="1" ht="31.5">
      <c r="A35" s="238" t="str">
        <f>1!A36</f>
        <v>1.1.4</v>
      </c>
      <c r="B35" s="122" t="str">
        <f>1!B36</f>
        <v>Реконструкция ВЛ-0,4 кВ в СИП по ул.Развальская, г.Железноводск, L=0,25 км</v>
      </c>
      <c r="C35" s="122" t="str">
        <f>1!C36</f>
        <v>G_Gelezno_017</v>
      </c>
      <c r="D35" s="91" t="str">
        <f>2!D33</f>
        <v>П</v>
      </c>
      <c r="E35" s="91">
        <f>2!E33</f>
        <v>2018</v>
      </c>
      <c r="F35" s="91">
        <f>2!F33</f>
        <v>2018</v>
      </c>
      <c r="G35" s="91"/>
      <c r="H35" s="126">
        <f>2!I33/1.18</f>
        <v>0.2050264491525424</v>
      </c>
      <c r="I35" s="126">
        <f>2!L33/1.18</f>
        <v>0.2050264491525424</v>
      </c>
      <c r="J35" s="91"/>
      <c r="K35" s="123">
        <f t="shared" si="12"/>
        <v>0.2050264491525424</v>
      </c>
      <c r="L35" s="123">
        <f t="shared" si="13"/>
        <v>0.014351851440677969</v>
      </c>
      <c r="M35" s="123">
        <f t="shared" si="14"/>
        <v>0.061507934745762716</v>
      </c>
      <c r="N35" s="123">
        <f t="shared" si="15"/>
        <v>0.12301586949152543</v>
      </c>
      <c r="O35" s="123">
        <f t="shared" si="16"/>
        <v>0.006150793474576271</v>
      </c>
      <c r="P35" s="123">
        <f t="shared" si="17"/>
        <v>0.2050264491525424</v>
      </c>
      <c r="Q35" s="123">
        <f t="shared" si="18"/>
        <v>0.014351851440677969</v>
      </c>
      <c r="R35" s="123">
        <f t="shared" si="19"/>
        <v>0.061507934745762716</v>
      </c>
      <c r="S35" s="123">
        <f t="shared" si="20"/>
        <v>0.12301586949152543</v>
      </c>
      <c r="T35" s="123">
        <f t="shared" si="21"/>
        <v>0.006150793474576271</v>
      </c>
      <c r="U35" s="123"/>
      <c r="V35" s="123"/>
      <c r="W35" s="123"/>
      <c r="X35" s="123"/>
      <c r="Y35" s="123"/>
      <c r="Z35" s="123"/>
      <c r="AA35" s="123">
        <f t="shared" si="22"/>
        <v>0.2050264491525424</v>
      </c>
      <c r="AB35" s="123">
        <f t="shared" si="23"/>
        <v>0.2050264491525424</v>
      </c>
      <c r="AC35" s="123">
        <f t="shared" si="24"/>
        <v>0.2050264491525424</v>
      </c>
      <c r="AD35" s="123">
        <f t="shared" si="25"/>
        <v>0.2050264491525424</v>
      </c>
      <c r="AE35" s="123">
        <f t="shared" si="26"/>
        <v>0.2050264491525424</v>
      </c>
      <c r="AF35" s="123">
        <f t="shared" si="27"/>
        <v>0.2050264491525424</v>
      </c>
      <c r="AG35" s="210" t="s">
        <v>258</v>
      </c>
    </row>
    <row r="36" spans="1:33" s="2" customFormat="1" ht="31.5">
      <c r="A36" s="238" t="str">
        <f>1!A37</f>
        <v>1.1.5</v>
      </c>
      <c r="B36" s="122" t="str">
        <f>1!B37</f>
        <v>Реконструкция ВЛ-0,4 кВ в СИП по ул.Пушкина от ТП-185, п.Иноземцево, L=0,35 км</v>
      </c>
      <c r="C36" s="122" t="str">
        <f>1!C37</f>
        <v>G_Gelezno_018</v>
      </c>
      <c r="D36" s="91" t="str">
        <f>2!D34</f>
        <v>П</v>
      </c>
      <c r="E36" s="91">
        <f>2!E34</f>
        <v>2018</v>
      </c>
      <c r="F36" s="91">
        <f>2!F34</f>
        <v>2018</v>
      </c>
      <c r="G36" s="91"/>
      <c r="H36" s="126">
        <f>2!I34/1.18</f>
        <v>0.7002914745762713</v>
      </c>
      <c r="I36" s="126">
        <f>2!L34/1.18</f>
        <v>0.7002914745762713</v>
      </c>
      <c r="J36" s="91"/>
      <c r="K36" s="123">
        <f t="shared" si="12"/>
        <v>0.7002914745762713</v>
      </c>
      <c r="L36" s="123">
        <f t="shared" si="13"/>
        <v>0.049020403220338994</v>
      </c>
      <c r="M36" s="123">
        <f t="shared" si="14"/>
        <v>0.21008744237288138</v>
      </c>
      <c r="N36" s="123">
        <f t="shared" si="15"/>
        <v>0.42017488474576276</v>
      </c>
      <c r="O36" s="123">
        <f t="shared" si="16"/>
        <v>0.021008744237288136</v>
      </c>
      <c r="P36" s="123">
        <f t="shared" si="17"/>
        <v>0.7002914745762713</v>
      </c>
      <c r="Q36" s="123">
        <f t="shared" si="18"/>
        <v>0.049020403220338994</v>
      </c>
      <c r="R36" s="123">
        <f t="shared" si="19"/>
        <v>0.21008744237288138</v>
      </c>
      <c r="S36" s="123">
        <f t="shared" si="20"/>
        <v>0.42017488474576276</v>
      </c>
      <c r="T36" s="123">
        <f t="shared" si="21"/>
        <v>0.021008744237288136</v>
      </c>
      <c r="U36" s="123"/>
      <c r="V36" s="123"/>
      <c r="W36" s="123"/>
      <c r="X36" s="123"/>
      <c r="Y36" s="123"/>
      <c r="Z36" s="123"/>
      <c r="AA36" s="123">
        <f t="shared" si="22"/>
        <v>0.7002914745762713</v>
      </c>
      <c r="AB36" s="123">
        <f t="shared" si="23"/>
        <v>0.7002914745762713</v>
      </c>
      <c r="AC36" s="123">
        <f t="shared" si="24"/>
        <v>0.7002914745762713</v>
      </c>
      <c r="AD36" s="123">
        <f t="shared" si="25"/>
        <v>0.7002914745762713</v>
      </c>
      <c r="AE36" s="123">
        <f t="shared" si="26"/>
        <v>0.7002914745762713</v>
      </c>
      <c r="AF36" s="123">
        <f t="shared" si="27"/>
        <v>0.7002914745762713</v>
      </c>
      <c r="AG36" s="210" t="s">
        <v>258</v>
      </c>
    </row>
    <row r="37" spans="1:33" s="2" customFormat="1" ht="31.5">
      <c r="A37" s="238" t="str">
        <f>1!A38</f>
        <v>1.1.6</v>
      </c>
      <c r="B37" s="122" t="str">
        <f>1!B38</f>
        <v>Реконструкция ВЛ-0,4 кВ ул.Матросова ( инв.№ 0000412 ), г.Железноводск, пос.Бештау, L=0,18 км</v>
      </c>
      <c r="C37" s="122" t="str">
        <f>1!C38</f>
        <v>G_Gelezno_019</v>
      </c>
      <c r="D37" s="91" t="str">
        <f>2!D35</f>
        <v>П</v>
      </c>
      <c r="E37" s="91">
        <f>2!E35</f>
        <v>2018</v>
      </c>
      <c r="F37" s="91">
        <f>2!F35</f>
        <v>2018</v>
      </c>
      <c r="G37" s="91"/>
      <c r="H37" s="126">
        <f>2!I35/1.18</f>
        <v>0.14869428813559324</v>
      </c>
      <c r="I37" s="126">
        <f>2!L35/1.18</f>
        <v>0.14869428813559324</v>
      </c>
      <c r="J37" s="91"/>
      <c r="K37" s="123">
        <f t="shared" si="12"/>
        <v>0.14869428813559324</v>
      </c>
      <c r="L37" s="123">
        <f t="shared" si="13"/>
        <v>0.010408600169491527</v>
      </c>
      <c r="M37" s="123">
        <f t="shared" si="14"/>
        <v>0.04460828644067797</v>
      </c>
      <c r="N37" s="123">
        <f t="shared" si="15"/>
        <v>0.08921657288135594</v>
      </c>
      <c r="O37" s="123">
        <f t="shared" si="16"/>
        <v>0.004460828644067797</v>
      </c>
      <c r="P37" s="123">
        <f t="shared" si="17"/>
        <v>0.14869428813559324</v>
      </c>
      <c r="Q37" s="123">
        <f t="shared" si="18"/>
        <v>0.010408600169491527</v>
      </c>
      <c r="R37" s="123">
        <f t="shared" si="19"/>
        <v>0.04460828644067797</v>
      </c>
      <c r="S37" s="123">
        <f t="shared" si="20"/>
        <v>0.08921657288135594</v>
      </c>
      <c r="T37" s="123">
        <f t="shared" si="21"/>
        <v>0.004460828644067797</v>
      </c>
      <c r="U37" s="123"/>
      <c r="V37" s="123"/>
      <c r="W37" s="123"/>
      <c r="X37" s="123"/>
      <c r="Y37" s="123"/>
      <c r="Z37" s="123"/>
      <c r="AA37" s="123">
        <f t="shared" si="22"/>
        <v>0.14869428813559324</v>
      </c>
      <c r="AB37" s="123">
        <f t="shared" si="23"/>
        <v>0.14869428813559324</v>
      </c>
      <c r="AC37" s="123">
        <f t="shared" si="24"/>
        <v>0.14869428813559324</v>
      </c>
      <c r="AD37" s="123">
        <f t="shared" si="25"/>
        <v>0.14869428813559324</v>
      </c>
      <c r="AE37" s="123">
        <f t="shared" si="26"/>
        <v>0.14869428813559324</v>
      </c>
      <c r="AF37" s="123">
        <f t="shared" si="27"/>
        <v>0.14869428813559324</v>
      </c>
      <c r="AG37" s="210" t="s">
        <v>258</v>
      </c>
    </row>
    <row r="38" spans="1:33" s="2" customFormat="1" ht="31.5">
      <c r="A38" s="238" t="str">
        <f>1!A39</f>
        <v>1.1.7</v>
      </c>
      <c r="B38" s="122" t="str">
        <f>1!B39</f>
        <v>Реконструкция ВЛ-0,4 кВ ул.Ленинградская ( инв.№ 0000402 ), г.Железноводск, пос.Бештау, L=0,22 км</v>
      </c>
      <c r="C38" s="122" t="str">
        <f>1!C39</f>
        <v>G_Gelezno_020</v>
      </c>
      <c r="D38" s="91" t="str">
        <f>2!D36</f>
        <v>П</v>
      </c>
      <c r="E38" s="91">
        <f>2!E36</f>
        <v>2018</v>
      </c>
      <c r="F38" s="91">
        <f>2!F36</f>
        <v>2018</v>
      </c>
      <c r="G38" s="91"/>
      <c r="H38" s="126">
        <f>2!I36/1.18</f>
        <v>0.20176449152542372</v>
      </c>
      <c r="I38" s="126">
        <f>2!L36/1.18</f>
        <v>0.20176449152542372</v>
      </c>
      <c r="J38" s="91"/>
      <c r="K38" s="123">
        <f t="shared" si="12"/>
        <v>0.20176449152542372</v>
      </c>
      <c r="L38" s="123">
        <f t="shared" si="13"/>
        <v>0.014123514406779662</v>
      </c>
      <c r="M38" s="123">
        <f t="shared" si="14"/>
        <v>0.060529347457627114</v>
      </c>
      <c r="N38" s="123">
        <f t="shared" si="15"/>
        <v>0.12105869491525423</v>
      </c>
      <c r="O38" s="123">
        <f t="shared" si="16"/>
        <v>0.006052934745762711</v>
      </c>
      <c r="P38" s="123">
        <f t="shared" si="17"/>
        <v>0.20176449152542372</v>
      </c>
      <c r="Q38" s="123">
        <f t="shared" si="18"/>
        <v>0.014123514406779662</v>
      </c>
      <c r="R38" s="123">
        <f t="shared" si="19"/>
        <v>0.060529347457627114</v>
      </c>
      <c r="S38" s="123">
        <f t="shared" si="20"/>
        <v>0.12105869491525423</v>
      </c>
      <c r="T38" s="123">
        <f t="shared" si="21"/>
        <v>0.006052934745762711</v>
      </c>
      <c r="U38" s="123"/>
      <c r="V38" s="123"/>
      <c r="W38" s="123"/>
      <c r="X38" s="123"/>
      <c r="Y38" s="123"/>
      <c r="Z38" s="123"/>
      <c r="AA38" s="123">
        <f t="shared" si="22"/>
        <v>0.20176449152542372</v>
      </c>
      <c r="AB38" s="123">
        <f t="shared" si="23"/>
        <v>0.20176449152542372</v>
      </c>
      <c r="AC38" s="123">
        <f t="shared" si="24"/>
        <v>0.20176449152542372</v>
      </c>
      <c r="AD38" s="123">
        <f t="shared" si="25"/>
        <v>0.20176449152542372</v>
      </c>
      <c r="AE38" s="123">
        <f t="shared" si="26"/>
        <v>0.20176449152542372</v>
      </c>
      <c r="AF38" s="123">
        <f t="shared" si="27"/>
        <v>0.20176449152542372</v>
      </c>
      <c r="AG38" s="210" t="s">
        <v>258</v>
      </c>
    </row>
    <row r="39" spans="1:33" s="2" customFormat="1" ht="31.5">
      <c r="A39" s="238" t="str">
        <f>1!A40</f>
        <v>1.1.8</v>
      </c>
      <c r="B39" s="122" t="str">
        <f>1!B40</f>
        <v>Реконструкция ВЛ-0,4 кВ ул.Комарова ( инв. № 0000388 ), г.Железноводск, пос.Бештау, L=0,14 км</v>
      </c>
      <c r="C39" s="122" t="str">
        <f>1!C40</f>
        <v>G_Gelezno_021</v>
      </c>
      <c r="D39" s="91" t="str">
        <f>2!D37</f>
        <v>П</v>
      </c>
      <c r="E39" s="91">
        <f>2!E37</f>
        <v>2018</v>
      </c>
      <c r="F39" s="91">
        <f>2!F37</f>
        <v>2018</v>
      </c>
      <c r="G39" s="91"/>
      <c r="H39" s="126">
        <f>2!I37/1.18</f>
        <v>0.1612535338983051</v>
      </c>
      <c r="I39" s="126">
        <f>2!L37/1.18</f>
        <v>0.1612535338983051</v>
      </c>
      <c r="J39" s="91"/>
      <c r="K39" s="123">
        <f t="shared" si="12"/>
        <v>0.1612535338983051</v>
      </c>
      <c r="L39" s="123">
        <f t="shared" si="13"/>
        <v>0.011287747372881358</v>
      </c>
      <c r="M39" s="123">
        <f t="shared" si="14"/>
        <v>0.04837606016949153</v>
      </c>
      <c r="N39" s="123">
        <f t="shared" si="15"/>
        <v>0.09675212033898306</v>
      </c>
      <c r="O39" s="123">
        <f t="shared" si="16"/>
        <v>0.0048376060169491525</v>
      </c>
      <c r="P39" s="123">
        <f t="shared" si="17"/>
        <v>0.1612535338983051</v>
      </c>
      <c r="Q39" s="123">
        <f t="shared" si="18"/>
        <v>0.011287747372881358</v>
      </c>
      <c r="R39" s="123">
        <f t="shared" si="19"/>
        <v>0.04837606016949153</v>
      </c>
      <c r="S39" s="123">
        <f t="shared" si="20"/>
        <v>0.09675212033898306</v>
      </c>
      <c r="T39" s="123">
        <f t="shared" si="21"/>
        <v>0.0048376060169491525</v>
      </c>
      <c r="U39" s="123"/>
      <c r="V39" s="123"/>
      <c r="W39" s="123"/>
      <c r="X39" s="123"/>
      <c r="Y39" s="123"/>
      <c r="Z39" s="123"/>
      <c r="AA39" s="123">
        <f t="shared" si="22"/>
        <v>0.1612535338983051</v>
      </c>
      <c r="AB39" s="123">
        <f t="shared" si="23"/>
        <v>0.1612535338983051</v>
      </c>
      <c r="AC39" s="123">
        <f t="shared" si="24"/>
        <v>0.1612535338983051</v>
      </c>
      <c r="AD39" s="123">
        <f t="shared" si="25"/>
        <v>0.1612535338983051</v>
      </c>
      <c r="AE39" s="123">
        <f t="shared" si="26"/>
        <v>0.1612535338983051</v>
      </c>
      <c r="AF39" s="123">
        <f t="shared" si="27"/>
        <v>0.1612535338983051</v>
      </c>
      <c r="AG39" s="210" t="s">
        <v>258</v>
      </c>
    </row>
    <row r="40" spans="1:33" s="2" customFormat="1" ht="31.5">
      <c r="A40" s="238" t="str">
        <f>1!A41</f>
        <v>1.1.9</v>
      </c>
      <c r="B40" s="122" t="str">
        <f>1!B41</f>
        <v>Реконструкция ВЛ-0,4 кВ ул.Глинки ( инв.№ 0000357 ), г.Железноводск, пос.Бештау, L=0,64 км</v>
      </c>
      <c r="C40" s="122" t="str">
        <f>1!C41</f>
        <v>G_Gelezno_022</v>
      </c>
      <c r="D40" s="91" t="str">
        <f>2!D38</f>
        <v>П</v>
      </c>
      <c r="E40" s="91">
        <f>2!E38</f>
        <v>2018</v>
      </c>
      <c r="F40" s="91">
        <f>2!F38</f>
        <v>2018</v>
      </c>
      <c r="G40" s="91"/>
      <c r="H40" s="126">
        <f>2!I38/1.18</f>
        <v>0.5905448305084746</v>
      </c>
      <c r="I40" s="126">
        <f>2!L38/1.18</f>
        <v>0.5905448305084746</v>
      </c>
      <c r="J40" s="91"/>
      <c r="K40" s="123">
        <f t="shared" si="12"/>
        <v>0.5905448305084745</v>
      </c>
      <c r="L40" s="123">
        <f t="shared" si="13"/>
        <v>0.04133813813559323</v>
      </c>
      <c r="M40" s="123">
        <f t="shared" si="14"/>
        <v>0.17716344915254237</v>
      </c>
      <c r="N40" s="123">
        <f t="shared" si="15"/>
        <v>0.35432689830508474</v>
      </c>
      <c r="O40" s="123">
        <f t="shared" si="16"/>
        <v>0.01771634491525424</v>
      </c>
      <c r="P40" s="123">
        <f t="shared" si="17"/>
        <v>0.5905448305084745</v>
      </c>
      <c r="Q40" s="123">
        <f t="shared" si="18"/>
        <v>0.04133813813559323</v>
      </c>
      <c r="R40" s="123">
        <f t="shared" si="19"/>
        <v>0.17716344915254237</v>
      </c>
      <c r="S40" s="123">
        <f t="shared" si="20"/>
        <v>0.35432689830508474</v>
      </c>
      <c r="T40" s="123">
        <f t="shared" si="21"/>
        <v>0.01771634491525424</v>
      </c>
      <c r="U40" s="123"/>
      <c r="V40" s="123"/>
      <c r="W40" s="123"/>
      <c r="X40" s="123"/>
      <c r="Y40" s="123"/>
      <c r="Z40" s="123"/>
      <c r="AA40" s="123">
        <f t="shared" si="22"/>
        <v>0.5905448305084746</v>
      </c>
      <c r="AB40" s="123">
        <f t="shared" si="23"/>
        <v>0.5905448305084746</v>
      </c>
      <c r="AC40" s="123">
        <f t="shared" si="24"/>
        <v>0.5905448305084746</v>
      </c>
      <c r="AD40" s="123">
        <f t="shared" si="25"/>
        <v>0.5905448305084746</v>
      </c>
      <c r="AE40" s="123">
        <f t="shared" si="26"/>
        <v>0.5905448305084746</v>
      </c>
      <c r="AF40" s="123">
        <f t="shared" si="27"/>
        <v>0.5905448305084746</v>
      </c>
      <c r="AG40" s="210" t="s">
        <v>258</v>
      </c>
    </row>
    <row r="41" spans="1:33" s="2" customFormat="1" ht="31.5">
      <c r="A41" s="238" t="str">
        <f>1!A42</f>
        <v>1.1.10</v>
      </c>
      <c r="B41" s="122" t="str">
        <f>1!B42</f>
        <v>Реконструкция ВЛ-0,4 кВ ул.Глинки ( инв.№ 0000358 ), г.Железноводск, пос.Бештау, L=0,36 км</v>
      </c>
      <c r="C41" s="122" t="str">
        <f>1!C42</f>
        <v>G_Gelezno_023</v>
      </c>
      <c r="D41" s="91" t="str">
        <f>2!D39</f>
        <v>П</v>
      </c>
      <c r="E41" s="91">
        <f>2!E39</f>
        <v>2018</v>
      </c>
      <c r="F41" s="91">
        <f>2!F39</f>
        <v>2018</v>
      </c>
      <c r="G41" s="91"/>
      <c r="H41" s="126">
        <f>2!I39/1.18</f>
        <v>0.36430284745762714</v>
      </c>
      <c r="I41" s="126">
        <f>2!L39/1.18</f>
        <v>0.36430284745762714</v>
      </c>
      <c r="J41" s="91"/>
      <c r="K41" s="123">
        <f t="shared" si="12"/>
        <v>0.3643028474576272</v>
      </c>
      <c r="L41" s="123">
        <f t="shared" si="13"/>
        <v>0.0255011993220339</v>
      </c>
      <c r="M41" s="123">
        <f t="shared" si="14"/>
        <v>0.10929085423728814</v>
      </c>
      <c r="N41" s="123">
        <f t="shared" si="15"/>
        <v>0.21858170847457628</v>
      </c>
      <c r="O41" s="123">
        <f t="shared" si="16"/>
        <v>0.010929085423728814</v>
      </c>
      <c r="P41" s="123">
        <f t="shared" si="17"/>
        <v>0.3643028474576272</v>
      </c>
      <c r="Q41" s="123">
        <f t="shared" si="18"/>
        <v>0.0255011993220339</v>
      </c>
      <c r="R41" s="123">
        <f t="shared" si="19"/>
        <v>0.10929085423728814</v>
      </c>
      <c r="S41" s="123">
        <f t="shared" si="20"/>
        <v>0.21858170847457628</v>
      </c>
      <c r="T41" s="123">
        <f t="shared" si="21"/>
        <v>0.010929085423728814</v>
      </c>
      <c r="U41" s="123"/>
      <c r="V41" s="123"/>
      <c r="W41" s="123"/>
      <c r="X41" s="123"/>
      <c r="Y41" s="123"/>
      <c r="Z41" s="123"/>
      <c r="AA41" s="123">
        <f t="shared" si="22"/>
        <v>0.36430284745762714</v>
      </c>
      <c r="AB41" s="123">
        <f t="shared" si="23"/>
        <v>0.36430284745762714</v>
      </c>
      <c r="AC41" s="123">
        <f t="shared" si="24"/>
        <v>0.36430284745762714</v>
      </c>
      <c r="AD41" s="123">
        <f t="shared" si="25"/>
        <v>0.36430284745762714</v>
      </c>
      <c r="AE41" s="123">
        <f t="shared" si="26"/>
        <v>0.36430284745762714</v>
      </c>
      <c r="AF41" s="123">
        <f t="shared" si="27"/>
        <v>0.36430284745762714</v>
      </c>
      <c r="AG41" s="210" t="s">
        <v>258</v>
      </c>
    </row>
    <row r="42" spans="1:33" s="2" customFormat="1" ht="31.5">
      <c r="A42" s="238" t="str">
        <f>1!A43</f>
        <v>1.1.11</v>
      </c>
      <c r="B42" s="122" t="str">
        <f>1!B43</f>
        <v>Реконструкция ВЛ-0,4 кВ в СИП по ул.Бахановича, 118-128,Ф-"Развальская-Кутузова",г.Железноводск, L=0,12 км</v>
      </c>
      <c r="C42" s="122" t="str">
        <f>1!C43</f>
        <v>G_Gelezno_024</v>
      </c>
      <c r="D42" s="91" t="str">
        <f>2!D40</f>
        <v>П</v>
      </c>
      <c r="E42" s="91">
        <f>2!E40</f>
        <v>2018</v>
      </c>
      <c r="F42" s="91">
        <f>2!F40</f>
        <v>2018</v>
      </c>
      <c r="G42" s="91"/>
      <c r="H42" s="126">
        <f>2!I40/1.18</f>
        <v>0.1783645</v>
      </c>
      <c r="I42" s="126">
        <f>2!L40/1.18</f>
        <v>0.1783645</v>
      </c>
      <c r="J42" s="91"/>
      <c r="K42" s="123">
        <f t="shared" si="12"/>
        <v>0.17836450000000004</v>
      </c>
      <c r="L42" s="123">
        <f t="shared" si="13"/>
        <v>0.012485515000000003</v>
      </c>
      <c r="M42" s="123">
        <f t="shared" si="14"/>
        <v>0.053509350000000004</v>
      </c>
      <c r="N42" s="123">
        <f t="shared" si="15"/>
        <v>0.10701870000000001</v>
      </c>
      <c r="O42" s="123">
        <f t="shared" si="16"/>
        <v>0.005350935</v>
      </c>
      <c r="P42" s="123">
        <f t="shared" si="17"/>
        <v>0.17836450000000004</v>
      </c>
      <c r="Q42" s="123">
        <f t="shared" si="18"/>
        <v>0.012485515000000003</v>
      </c>
      <c r="R42" s="123">
        <f t="shared" si="19"/>
        <v>0.053509350000000004</v>
      </c>
      <c r="S42" s="123">
        <f t="shared" si="20"/>
        <v>0.10701870000000001</v>
      </c>
      <c r="T42" s="123">
        <f t="shared" si="21"/>
        <v>0.005350935</v>
      </c>
      <c r="U42" s="123"/>
      <c r="V42" s="123"/>
      <c r="W42" s="123"/>
      <c r="X42" s="123"/>
      <c r="Y42" s="123"/>
      <c r="Z42" s="123"/>
      <c r="AA42" s="123">
        <f t="shared" si="22"/>
        <v>0.1783645</v>
      </c>
      <c r="AB42" s="123">
        <f t="shared" si="23"/>
        <v>0.1783645</v>
      </c>
      <c r="AC42" s="123">
        <f t="shared" si="24"/>
        <v>0.1783645</v>
      </c>
      <c r="AD42" s="123">
        <f t="shared" si="25"/>
        <v>0.1783645</v>
      </c>
      <c r="AE42" s="123">
        <f t="shared" si="26"/>
        <v>0.1783645</v>
      </c>
      <c r="AF42" s="123">
        <f t="shared" si="27"/>
        <v>0.1783645</v>
      </c>
      <c r="AG42" s="210" t="s">
        <v>258</v>
      </c>
    </row>
    <row r="43" spans="1:33" s="2" customFormat="1" ht="31.5">
      <c r="A43" s="238" t="str">
        <f>1!A44</f>
        <v>1.1.12</v>
      </c>
      <c r="B43" s="122" t="str">
        <f>1!B44</f>
        <v>Реконструкция ВЛ-0,4 кВ в СИП от ТП-172 по ул Мира, п.Иноземцево, L=0,5 км</v>
      </c>
      <c r="C43" s="122" t="str">
        <f>1!C44</f>
        <v>G_Gelezno_025</v>
      </c>
      <c r="D43" s="91" t="str">
        <f>2!D41</f>
        <v>П</v>
      </c>
      <c r="E43" s="91">
        <f>2!E41</f>
        <v>2018</v>
      </c>
      <c r="F43" s="91">
        <f>2!F41</f>
        <v>2018</v>
      </c>
      <c r="G43" s="91"/>
      <c r="H43" s="126">
        <f>2!I41/1.18</f>
        <v>0.8334975423728814</v>
      </c>
      <c r="I43" s="126">
        <f>2!L41/1.18</f>
        <v>0.8334975423728814</v>
      </c>
      <c r="J43" s="91"/>
      <c r="K43" s="123">
        <f t="shared" si="12"/>
        <v>0.8334975423728813</v>
      </c>
      <c r="L43" s="123">
        <f t="shared" si="13"/>
        <v>0.05834482796610171</v>
      </c>
      <c r="M43" s="123">
        <f t="shared" si="14"/>
        <v>0.2500492627118644</v>
      </c>
      <c r="N43" s="123">
        <f t="shared" si="15"/>
        <v>0.5000985254237288</v>
      </c>
      <c r="O43" s="123">
        <f t="shared" si="16"/>
        <v>0.02500492627118644</v>
      </c>
      <c r="P43" s="123">
        <f>Q43+R43+S43+T43</f>
        <v>0.8334975423728813</v>
      </c>
      <c r="Q43" s="123">
        <f>I43*7%</f>
        <v>0.05834482796610171</v>
      </c>
      <c r="R43" s="123">
        <f>I43*30%</f>
        <v>0.2500492627118644</v>
      </c>
      <c r="S43" s="123">
        <f>I43*60%</f>
        <v>0.5000985254237288</v>
      </c>
      <c r="T43" s="123">
        <f>I43*3%</f>
        <v>0.02500492627118644</v>
      </c>
      <c r="U43" s="123"/>
      <c r="V43" s="123"/>
      <c r="W43" s="123"/>
      <c r="X43" s="123"/>
      <c r="Y43" s="123"/>
      <c r="Z43" s="123"/>
      <c r="AA43" s="123">
        <f t="shared" si="22"/>
        <v>0.8334975423728814</v>
      </c>
      <c r="AB43" s="123">
        <f t="shared" si="23"/>
        <v>0.8334975423728814</v>
      </c>
      <c r="AC43" s="123">
        <f t="shared" si="24"/>
        <v>0.8334975423728814</v>
      </c>
      <c r="AD43" s="123">
        <f t="shared" si="25"/>
        <v>0.8334975423728814</v>
      </c>
      <c r="AE43" s="123">
        <f t="shared" si="26"/>
        <v>0.8334975423728814</v>
      </c>
      <c r="AF43" s="123">
        <f>I43</f>
        <v>0.8334975423728814</v>
      </c>
      <c r="AG43" s="210" t="s">
        <v>258</v>
      </c>
    </row>
    <row r="44" spans="1:33" s="2" customFormat="1" ht="31.5">
      <c r="A44" s="238" t="str">
        <f>1!A45</f>
        <v>1.1.13</v>
      </c>
      <c r="B44" s="122" t="str">
        <f>1!B45</f>
        <v>Реконструкция ВЛ-0,4 кВ в СИП от ТП-176 по ул Мира, п.Иноземцево, L=0,8 км</v>
      </c>
      <c r="C44" s="122" t="str">
        <f>1!C45</f>
        <v>G_Gelezno_026</v>
      </c>
      <c r="D44" s="91" t="str">
        <f>2!D42</f>
        <v>П</v>
      </c>
      <c r="E44" s="91">
        <f>2!E42</f>
        <v>2018</v>
      </c>
      <c r="F44" s="91">
        <f>2!F42</f>
        <v>2018</v>
      </c>
      <c r="G44" s="91"/>
      <c r="H44" s="126">
        <f>2!I42/1.18</f>
        <v>0.8385495593220339</v>
      </c>
      <c r="I44" s="126">
        <f>2!L42/1.18</f>
        <v>0.8385495593220339</v>
      </c>
      <c r="J44" s="91"/>
      <c r="K44" s="123">
        <f t="shared" si="12"/>
        <v>0.8385495593220338</v>
      </c>
      <c r="L44" s="123">
        <f t="shared" si="13"/>
        <v>0.05869846915254238</v>
      </c>
      <c r="M44" s="123">
        <f t="shared" si="14"/>
        <v>0.25156486779661014</v>
      </c>
      <c r="N44" s="123">
        <f t="shared" si="15"/>
        <v>0.5031297355932203</v>
      </c>
      <c r="O44" s="123">
        <f t="shared" si="16"/>
        <v>0.025156486779661015</v>
      </c>
      <c r="P44" s="123">
        <f t="shared" si="17"/>
        <v>0.8385495593220338</v>
      </c>
      <c r="Q44" s="123">
        <f t="shared" si="18"/>
        <v>0.05869846915254238</v>
      </c>
      <c r="R44" s="123">
        <f t="shared" si="19"/>
        <v>0.25156486779661014</v>
      </c>
      <c r="S44" s="123">
        <f t="shared" si="20"/>
        <v>0.5031297355932203</v>
      </c>
      <c r="T44" s="123">
        <f t="shared" si="21"/>
        <v>0.025156486779661015</v>
      </c>
      <c r="U44" s="123"/>
      <c r="V44" s="123"/>
      <c r="W44" s="123"/>
      <c r="X44" s="123"/>
      <c r="Y44" s="123"/>
      <c r="Z44" s="123"/>
      <c r="AA44" s="123">
        <f t="shared" si="22"/>
        <v>0.8385495593220339</v>
      </c>
      <c r="AB44" s="123">
        <f t="shared" si="23"/>
        <v>0.8385495593220339</v>
      </c>
      <c r="AC44" s="123">
        <f t="shared" si="24"/>
        <v>0.8385495593220339</v>
      </c>
      <c r="AD44" s="123">
        <f t="shared" si="25"/>
        <v>0.8385495593220339</v>
      </c>
      <c r="AE44" s="123">
        <f t="shared" si="26"/>
        <v>0.8385495593220339</v>
      </c>
      <c r="AF44" s="123">
        <f t="shared" si="27"/>
        <v>0.8385495593220339</v>
      </c>
      <c r="AG44" s="210" t="s">
        <v>258</v>
      </c>
    </row>
    <row r="45" spans="1:33" s="2" customFormat="1" ht="31.5">
      <c r="A45" s="238" t="str">
        <f>1!A46</f>
        <v>1.1.14</v>
      </c>
      <c r="B45" s="122" t="str">
        <f>1!B46</f>
        <v>Реконструкция ВЛ-0,4 кВ в СИП по ул.Шоссейная, п.Иноземцево, L=0,5 км</v>
      </c>
      <c r="C45" s="122" t="str">
        <f>1!C46</f>
        <v>G_Gelezno_027</v>
      </c>
      <c r="D45" s="91" t="str">
        <f>2!D43</f>
        <v>П</v>
      </c>
      <c r="E45" s="91">
        <f>2!E43</f>
        <v>2018</v>
      </c>
      <c r="F45" s="91">
        <f>2!F43</f>
        <v>2018</v>
      </c>
      <c r="G45" s="91"/>
      <c r="H45" s="126">
        <f>2!I43/1.18</f>
        <v>0.603408</v>
      </c>
      <c r="I45" s="126">
        <f>2!L43/1.18</f>
        <v>0.603408</v>
      </c>
      <c r="J45" s="91"/>
      <c r="K45" s="123">
        <f t="shared" si="12"/>
        <v>0.603408</v>
      </c>
      <c r="L45" s="123">
        <f t="shared" si="13"/>
        <v>0.04223856000000001</v>
      </c>
      <c r="M45" s="123">
        <f t="shared" si="14"/>
        <v>0.1810224</v>
      </c>
      <c r="N45" s="123">
        <f t="shared" si="15"/>
        <v>0.3620448</v>
      </c>
      <c r="O45" s="123">
        <f t="shared" si="16"/>
        <v>0.018102240000000002</v>
      </c>
      <c r="P45" s="123">
        <f t="shared" si="17"/>
        <v>0.603408</v>
      </c>
      <c r="Q45" s="123">
        <f t="shared" si="18"/>
        <v>0.04223856000000001</v>
      </c>
      <c r="R45" s="123">
        <f t="shared" si="19"/>
        <v>0.1810224</v>
      </c>
      <c r="S45" s="123">
        <f t="shared" si="20"/>
        <v>0.3620448</v>
      </c>
      <c r="T45" s="123">
        <f t="shared" si="21"/>
        <v>0.018102240000000002</v>
      </c>
      <c r="U45" s="123"/>
      <c r="V45" s="123"/>
      <c r="W45" s="123"/>
      <c r="X45" s="123"/>
      <c r="Y45" s="123"/>
      <c r="Z45" s="123"/>
      <c r="AA45" s="123">
        <f t="shared" si="22"/>
        <v>0.603408</v>
      </c>
      <c r="AB45" s="123">
        <f t="shared" si="23"/>
        <v>0.603408</v>
      </c>
      <c r="AC45" s="123">
        <f t="shared" si="24"/>
        <v>0.603408</v>
      </c>
      <c r="AD45" s="123">
        <f t="shared" si="25"/>
        <v>0.603408</v>
      </c>
      <c r="AE45" s="123">
        <f t="shared" si="26"/>
        <v>0.603408</v>
      </c>
      <c r="AF45" s="123">
        <f t="shared" si="27"/>
        <v>0.603408</v>
      </c>
      <c r="AG45" s="210" t="s">
        <v>258</v>
      </c>
    </row>
    <row r="46" spans="1:33" s="2" customFormat="1" ht="31.5">
      <c r="A46" s="238" t="str">
        <f>1!A47</f>
        <v>1.1.15</v>
      </c>
      <c r="B46" s="122" t="str">
        <f>1!B47</f>
        <v>Реконструкция ВЛ-0,4 кВ в СИП от ТП-186 по ул Бештаугорская (верх), г.Железноводск, L=0,73км</v>
      </c>
      <c r="C46" s="122" t="str">
        <f>1!C47</f>
        <v>G_Gelezno_028</v>
      </c>
      <c r="D46" s="91" t="str">
        <f>2!D44</f>
        <v>П</v>
      </c>
      <c r="E46" s="91">
        <f>2!E44</f>
        <v>2018</v>
      </c>
      <c r="F46" s="91">
        <f>2!F44</f>
        <v>2018</v>
      </c>
      <c r="G46" s="91"/>
      <c r="H46" s="126">
        <f>2!I44/1.18</f>
        <v>0.6734008135593221</v>
      </c>
      <c r="I46" s="126">
        <f>2!L44/1.18</f>
        <v>0.6734008135593221</v>
      </c>
      <c r="J46" s="91"/>
      <c r="K46" s="123">
        <f t="shared" si="12"/>
        <v>0.6734008135593221</v>
      </c>
      <c r="L46" s="123">
        <f t="shared" si="13"/>
        <v>0.04713805694915255</v>
      </c>
      <c r="M46" s="123">
        <f t="shared" si="14"/>
        <v>0.20202024406779664</v>
      </c>
      <c r="N46" s="123">
        <f t="shared" si="15"/>
        <v>0.4040404881355933</v>
      </c>
      <c r="O46" s="123">
        <f t="shared" si="16"/>
        <v>0.020202024406779664</v>
      </c>
      <c r="P46" s="123">
        <f t="shared" si="17"/>
        <v>0.6734008135593221</v>
      </c>
      <c r="Q46" s="123">
        <f t="shared" si="18"/>
        <v>0.04713805694915255</v>
      </c>
      <c r="R46" s="123">
        <f t="shared" si="19"/>
        <v>0.20202024406779664</v>
      </c>
      <c r="S46" s="123">
        <f t="shared" si="20"/>
        <v>0.4040404881355933</v>
      </c>
      <c r="T46" s="123">
        <f t="shared" si="21"/>
        <v>0.020202024406779664</v>
      </c>
      <c r="U46" s="123"/>
      <c r="V46" s="123"/>
      <c r="W46" s="123"/>
      <c r="X46" s="123"/>
      <c r="Y46" s="123"/>
      <c r="Z46" s="123"/>
      <c r="AA46" s="123">
        <f t="shared" si="22"/>
        <v>0.6734008135593221</v>
      </c>
      <c r="AB46" s="123">
        <f t="shared" si="23"/>
        <v>0.6734008135593221</v>
      </c>
      <c r="AC46" s="123">
        <f t="shared" si="24"/>
        <v>0.6734008135593221</v>
      </c>
      <c r="AD46" s="123">
        <f t="shared" si="25"/>
        <v>0.6734008135593221</v>
      </c>
      <c r="AE46" s="123">
        <f t="shared" si="26"/>
        <v>0.6734008135593221</v>
      </c>
      <c r="AF46" s="123">
        <f t="shared" si="27"/>
        <v>0.6734008135593221</v>
      </c>
      <c r="AG46" s="210" t="s">
        <v>258</v>
      </c>
    </row>
    <row r="47" spans="1:33" s="2" customFormat="1" ht="31.5">
      <c r="A47" s="238" t="str">
        <f>1!A48</f>
        <v>1.1.16</v>
      </c>
      <c r="B47" s="122" t="str">
        <f>1!B48</f>
        <v>Реконструкция ВЛ-0,4 кВ в СИП от ТП-186 по ул Бештаугорская (низ), г.Железноводск, L=0,77 км</v>
      </c>
      <c r="C47" s="122" t="str">
        <f>1!C48</f>
        <v>G_Gelezno_029</v>
      </c>
      <c r="D47" s="91" t="str">
        <f>2!D45</f>
        <v>П</v>
      </c>
      <c r="E47" s="91">
        <f>2!E45</f>
        <v>2018</v>
      </c>
      <c r="F47" s="91">
        <f>2!F45</f>
        <v>2018</v>
      </c>
      <c r="G47" s="91"/>
      <c r="H47" s="126">
        <f>2!I45/1.18</f>
        <v>0.6497716610169492</v>
      </c>
      <c r="I47" s="126">
        <f>2!L45/1.18</f>
        <v>0.6497716610169492</v>
      </c>
      <c r="J47" s="91"/>
      <c r="K47" s="123">
        <f t="shared" si="12"/>
        <v>0.649771661016949</v>
      </c>
      <c r="L47" s="123">
        <f t="shared" si="13"/>
        <v>0.045484016271186443</v>
      </c>
      <c r="M47" s="123">
        <f t="shared" si="14"/>
        <v>0.19493149830508474</v>
      </c>
      <c r="N47" s="123">
        <f t="shared" si="15"/>
        <v>0.3898629966101695</v>
      </c>
      <c r="O47" s="123">
        <f t="shared" si="16"/>
        <v>0.019493149830508476</v>
      </c>
      <c r="P47" s="123">
        <f t="shared" si="17"/>
        <v>0.649771661016949</v>
      </c>
      <c r="Q47" s="123">
        <f t="shared" si="18"/>
        <v>0.045484016271186443</v>
      </c>
      <c r="R47" s="123">
        <f t="shared" si="19"/>
        <v>0.19493149830508474</v>
      </c>
      <c r="S47" s="123">
        <f t="shared" si="20"/>
        <v>0.3898629966101695</v>
      </c>
      <c r="T47" s="123">
        <f t="shared" si="21"/>
        <v>0.019493149830508476</v>
      </c>
      <c r="U47" s="123"/>
      <c r="V47" s="123"/>
      <c r="W47" s="123"/>
      <c r="X47" s="123"/>
      <c r="Y47" s="123"/>
      <c r="Z47" s="123"/>
      <c r="AA47" s="123">
        <f t="shared" si="22"/>
        <v>0.6497716610169492</v>
      </c>
      <c r="AB47" s="123">
        <f t="shared" si="23"/>
        <v>0.6497716610169492</v>
      </c>
      <c r="AC47" s="123">
        <f t="shared" si="24"/>
        <v>0.6497716610169492</v>
      </c>
      <c r="AD47" s="123">
        <f t="shared" si="25"/>
        <v>0.6497716610169492</v>
      </c>
      <c r="AE47" s="123">
        <f t="shared" si="26"/>
        <v>0.6497716610169492</v>
      </c>
      <c r="AF47" s="123">
        <f t="shared" si="27"/>
        <v>0.6497716610169492</v>
      </c>
      <c r="AG47" s="210" t="s">
        <v>258</v>
      </c>
    </row>
    <row r="48" spans="1:33" s="2" customFormat="1" ht="31.5">
      <c r="A48" s="238" t="str">
        <f>1!A49</f>
        <v>1.1.17</v>
      </c>
      <c r="B48" s="122" t="str">
        <f>1!B49</f>
        <v>Реконструкция ВЛ-0,4 кВ в СИП от ТП-193 по ул Колхозная, п.Иноземцево, L=0,8 км</v>
      </c>
      <c r="C48" s="122" t="str">
        <f>1!C49</f>
        <v>G_Gelezno_030</v>
      </c>
      <c r="D48" s="91" t="str">
        <f>2!D46</f>
        <v>П</v>
      </c>
      <c r="E48" s="91">
        <f>2!E46</f>
        <v>2018</v>
      </c>
      <c r="F48" s="91">
        <f>2!F46</f>
        <v>2018</v>
      </c>
      <c r="G48" s="91"/>
      <c r="H48" s="126">
        <f>2!I46/1.18</f>
        <v>0.660906093220339</v>
      </c>
      <c r="I48" s="126">
        <f>2!L46/1.18</f>
        <v>0.660906093220339</v>
      </c>
      <c r="J48" s="91"/>
      <c r="K48" s="123">
        <f t="shared" si="12"/>
        <v>0.660906093220339</v>
      </c>
      <c r="L48" s="123">
        <f t="shared" si="13"/>
        <v>0.046263426525423736</v>
      </c>
      <c r="M48" s="123">
        <f t="shared" si="14"/>
        <v>0.19827182796610168</v>
      </c>
      <c r="N48" s="123">
        <f t="shared" si="15"/>
        <v>0.39654365593220336</v>
      </c>
      <c r="O48" s="123">
        <f t="shared" si="16"/>
        <v>0.01982718279661017</v>
      </c>
      <c r="P48" s="123">
        <f t="shared" si="17"/>
        <v>0.660906093220339</v>
      </c>
      <c r="Q48" s="123">
        <f t="shared" si="18"/>
        <v>0.046263426525423736</v>
      </c>
      <c r="R48" s="123">
        <f t="shared" si="19"/>
        <v>0.19827182796610168</v>
      </c>
      <c r="S48" s="123">
        <f t="shared" si="20"/>
        <v>0.39654365593220336</v>
      </c>
      <c r="T48" s="123">
        <f t="shared" si="21"/>
        <v>0.01982718279661017</v>
      </c>
      <c r="U48" s="123"/>
      <c r="V48" s="123"/>
      <c r="W48" s="123"/>
      <c r="X48" s="123"/>
      <c r="Y48" s="123"/>
      <c r="Z48" s="123"/>
      <c r="AA48" s="123">
        <f t="shared" si="22"/>
        <v>0.660906093220339</v>
      </c>
      <c r="AB48" s="123">
        <f t="shared" si="23"/>
        <v>0.660906093220339</v>
      </c>
      <c r="AC48" s="123">
        <f t="shared" si="24"/>
        <v>0.660906093220339</v>
      </c>
      <c r="AD48" s="123">
        <f t="shared" si="25"/>
        <v>0.660906093220339</v>
      </c>
      <c r="AE48" s="123">
        <f t="shared" si="26"/>
        <v>0.660906093220339</v>
      </c>
      <c r="AF48" s="123">
        <f t="shared" si="27"/>
        <v>0.660906093220339</v>
      </c>
      <c r="AG48" s="210" t="s">
        <v>258</v>
      </c>
    </row>
    <row r="49" spans="1:33" s="2" customFormat="1" ht="31.5">
      <c r="A49" s="238" t="str">
        <f>1!A50</f>
        <v>1.1.18</v>
      </c>
      <c r="B49" s="122" t="str">
        <f>1!B50</f>
        <v>Реконструкция ВЛ-0,4 кВ в СИП от ТП-184 по ул Колхозная-Гагарина, п.Иноземцево, L=0,4 км</v>
      </c>
      <c r="C49" s="122" t="str">
        <f>1!C50</f>
        <v>G_Gelezno_031</v>
      </c>
      <c r="D49" s="91" t="str">
        <f>2!D47</f>
        <v>П</v>
      </c>
      <c r="E49" s="91">
        <f>2!E47</f>
        <v>2018</v>
      </c>
      <c r="F49" s="91">
        <f>2!F47</f>
        <v>2018</v>
      </c>
      <c r="G49" s="91"/>
      <c r="H49" s="126">
        <f>2!I47/1.18</f>
        <v>0.3285110762711864</v>
      </c>
      <c r="I49" s="126">
        <f>2!L47/1.18</f>
        <v>0.3285110762711864</v>
      </c>
      <c r="J49" s="91"/>
      <c r="K49" s="123">
        <f t="shared" si="12"/>
        <v>0.32851107627118636</v>
      </c>
      <c r="L49" s="123">
        <f t="shared" si="13"/>
        <v>0.022995775338983053</v>
      </c>
      <c r="M49" s="123">
        <f t="shared" si="14"/>
        <v>0.09855332288135592</v>
      </c>
      <c r="N49" s="123">
        <f t="shared" si="15"/>
        <v>0.19710664576271184</v>
      </c>
      <c r="O49" s="123">
        <f t="shared" si="16"/>
        <v>0.009855332288135591</v>
      </c>
      <c r="P49" s="123">
        <f t="shared" si="17"/>
        <v>0.32851107627118636</v>
      </c>
      <c r="Q49" s="123">
        <f t="shared" si="18"/>
        <v>0.022995775338983053</v>
      </c>
      <c r="R49" s="123">
        <f t="shared" si="19"/>
        <v>0.09855332288135592</v>
      </c>
      <c r="S49" s="123">
        <f t="shared" si="20"/>
        <v>0.19710664576271184</v>
      </c>
      <c r="T49" s="123">
        <f t="shared" si="21"/>
        <v>0.009855332288135591</v>
      </c>
      <c r="U49" s="123"/>
      <c r="V49" s="123"/>
      <c r="W49" s="123"/>
      <c r="X49" s="123"/>
      <c r="Y49" s="123"/>
      <c r="Z49" s="123"/>
      <c r="AA49" s="123">
        <f t="shared" si="22"/>
        <v>0.3285110762711864</v>
      </c>
      <c r="AB49" s="123">
        <f t="shared" si="23"/>
        <v>0.3285110762711864</v>
      </c>
      <c r="AC49" s="123">
        <f t="shared" si="24"/>
        <v>0.3285110762711864</v>
      </c>
      <c r="AD49" s="123">
        <f t="shared" si="25"/>
        <v>0.3285110762711864</v>
      </c>
      <c r="AE49" s="123">
        <f t="shared" si="26"/>
        <v>0.3285110762711864</v>
      </c>
      <c r="AF49" s="123">
        <f t="shared" si="27"/>
        <v>0.3285110762711864</v>
      </c>
      <c r="AG49" s="210" t="s">
        <v>258</v>
      </c>
    </row>
    <row r="50" spans="1:33" s="2" customFormat="1" ht="31.5">
      <c r="A50" s="238" t="str">
        <f>1!A51</f>
        <v>1.1.19</v>
      </c>
      <c r="B50" s="122" t="str">
        <f>1!B51</f>
        <v>Реконструкция ВЛ-0,4 кВ в СИП по ул Колхозная (низ), п.Иноземцево, L=1,07 км</v>
      </c>
      <c r="C50" s="122" t="str">
        <f>1!C51</f>
        <v>G_Gelezno_032</v>
      </c>
      <c r="D50" s="91" t="str">
        <f>2!D48</f>
        <v>П</v>
      </c>
      <c r="E50" s="91">
        <f>2!E48</f>
        <v>2018</v>
      </c>
      <c r="F50" s="91">
        <f>2!F48</f>
        <v>2018</v>
      </c>
      <c r="G50" s="91"/>
      <c r="H50" s="126">
        <f>2!I48/1.18</f>
        <v>0.8014979576271187</v>
      </c>
      <c r="I50" s="126">
        <f>2!L48/1.18</f>
        <v>0.8014979576271187</v>
      </c>
      <c r="J50" s="91"/>
      <c r="K50" s="123">
        <f t="shared" si="12"/>
        <v>0.8014979576271186</v>
      </c>
      <c r="L50" s="123">
        <f t="shared" si="13"/>
        <v>0.056104857033898316</v>
      </c>
      <c r="M50" s="123">
        <f t="shared" si="14"/>
        <v>0.2404493872881356</v>
      </c>
      <c r="N50" s="123">
        <f t="shared" si="15"/>
        <v>0.4808987745762712</v>
      </c>
      <c r="O50" s="123">
        <f t="shared" si="16"/>
        <v>0.02404493872881356</v>
      </c>
      <c r="P50" s="123">
        <f t="shared" si="17"/>
        <v>0.8014979576271186</v>
      </c>
      <c r="Q50" s="123">
        <f t="shared" si="18"/>
        <v>0.056104857033898316</v>
      </c>
      <c r="R50" s="123">
        <f t="shared" si="19"/>
        <v>0.2404493872881356</v>
      </c>
      <c r="S50" s="123">
        <f t="shared" si="20"/>
        <v>0.4808987745762712</v>
      </c>
      <c r="T50" s="123">
        <f t="shared" si="21"/>
        <v>0.02404493872881356</v>
      </c>
      <c r="U50" s="123"/>
      <c r="V50" s="123"/>
      <c r="W50" s="123"/>
      <c r="X50" s="123"/>
      <c r="Y50" s="123"/>
      <c r="Z50" s="123"/>
      <c r="AA50" s="123">
        <f t="shared" si="22"/>
        <v>0.8014979576271187</v>
      </c>
      <c r="AB50" s="123">
        <f t="shared" si="23"/>
        <v>0.8014979576271187</v>
      </c>
      <c r="AC50" s="123">
        <f t="shared" si="24"/>
        <v>0.8014979576271187</v>
      </c>
      <c r="AD50" s="123">
        <f t="shared" si="25"/>
        <v>0.8014979576271187</v>
      </c>
      <c r="AE50" s="123">
        <f t="shared" si="26"/>
        <v>0.8014979576271187</v>
      </c>
      <c r="AF50" s="123">
        <f t="shared" si="27"/>
        <v>0.8014979576271187</v>
      </c>
      <c r="AG50" s="210" t="s">
        <v>258</v>
      </c>
    </row>
    <row r="51" spans="1:33" s="2" customFormat="1" ht="31.5">
      <c r="A51" s="238" t="str">
        <f>1!A52</f>
        <v>1.1.20</v>
      </c>
      <c r="B51" s="122" t="str">
        <f>1!B52</f>
        <v>Реконструкция ВЛ-0,4 кВ в СИП по ул Колхозная (Ф-"Детский сад"), п.Иноземцево, L=0,2 км</v>
      </c>
      <c r="C51" s="122" t="str">
        <f>1!C52</f>
        <v>G_Gelezno_033</v>
      </c>
      <c r="D51" s="91" t="str">
        <f>2!D49</f>
        <v>П</v>
      </c>
      <c r="E51" s="91">
        <f>2!E49</f>
        <v>2018</v>
      </c>
      <c r="F51" s="91">
        <f>2!F49</f>
        <v>2018</v>
      </c>
      <c r="G51" s="91"/>
      <c r="H51" s="126">
        <f>2!I49/1.18</f>
        <v>0.15167120338983053</v>
      </c>
      <c r="I51" s="126">
        <f>2!L49/1.18</f>
        <v>0.15167120338983053</v>
      </c>
      <c r="J51" s="91"/>
      <c r="K51" s="123">
        <f t="shared" si="12"/>
        <v>0.15167120338983053</v>
      </c>
      <c r="L51" s="123">
        <f t="shared" si="13"/>
        <v>0.010616984237288138</v>
      </c>
      <c r="M51" s="123">
        <f t="shared" si="14"/>
        <v>0.04550136101694916</v>
      </c>
      <c r="N51" s="123">
        <f t="shared" si="15"/>
        <v>0.09100272203389832</v>
      </c>
      <c r="O51" s="123">
        <f t="shared" si="16"/>
        <v>0.004550136101694916</v>
      </c>
      <c r="P51" s="123">
        <f t="shared" si="17"/>
        <v>0.15167120338983053</v>
      </c>
      <c r="Q51" s="123">
        <f t="shared" si="18"/>
        <v>0.010616984237288138</v>
      </c>
      <c r="R51" s="123">
        <f t="shared" si="19"/>
        <v>0.04550136101694916</v>
      </c>
      <c r="S51" s="123">
        <f t="shared" si="20"/>
        <v>0.09100272203389832</v>
      </c>
      <c r="T51" s="123">
        <f t="shared" si="21"/>
        <v>0.004550136101694916</v>
      </c>
      <c r="U51" s="123"/>
      <c r="V51" s="123"/>
      <c r="W51" s="123"/>
      <c r="X51" s="123"/>
      <c r="Y51" s="123"/>
      <c r="Z51" s="123"/>
      <c r="AA51" s="123">
        <f t="shared" si="22"/>
        <v>0.15167120338983053</v>
      </c>
      <c r="AB51" s="123">
        <f t="shared" si="23"/>
        <v>0.15167120338983053</v>
      </c>
      <c r="AC51" s="123">
        <f t="shared" si="24"/>
        <v>0.15167120338983053</v>
      </c>
      <c r="AD51" s="123">
        <f t="shared" si="25"/>
        <v>0.15167120338983053</v>
      </c>
      <c r="AE51" s="123">
        <f t="shared" si="26"/>
        <v>0.15167120338983053</v>
      </c>
      <c r="AF51" s="123">
        <f t="shared" si="27"/>
        <v>0.15167120338983053</v>
      </c>
      <c r="AG51" s="210" t="s">
        <v>258</v>
      </c>
    </row>
    <row r="52" spans="1:33" s="2" customFormat="1" ht="31.5">
      <c r="A52" s="238" t="str">
        <f>1!A53</f>
        <v>1.1.21</v>
      </c>
      <c r="B52" s="122" t="str">
        <f>1!B53</f>
        <v>Реконструкция ВЛ-0,4 кВ в СИП по ул Первомайская (Гагарина+Старошоссейная), п.Иноземцево, L=1,87 км</v>
      </c>
      <c r="C52" s="122" t="str">
        <f>1!C53</f>
        <v>G_Gelezno_034</v>
      </c>
      <c r="D52" s="91" t="str">
        <f>2!D50</f>
        <v>П</v>
      </c>
      <c r="E52" s="91">
        <f>2!E50</f>
        <v>2018</v>
      </c>
      <c r="F52" s="91">
        <f>2!F50</f>
        <v>2018</v>
      </c>
      <c r="G52" s="91"/>
      <c r="H52" s="126">
        <f>2!I50/1.18</f>
        <v>1.686732652542373</v>
      </c>
      <c r="I52" s="126">
        <f>2!L50/1.18</f>
        <v>1.686732652542373</v>
      </c>
      <c r="J52" s="91"/>
      <c r="K52" s="123">
        <f t="shared" si="12"/>
        <v>1.6867326525423727</v>
      </c>
      <c r="L52" s="123">
        <f t="shared" si="13"/>
        <v>0.11807128567796611</v>
      </c>
      <c r="M52" s="123">
        <f t="shared" si="14"/>
        <v>0.5060197957627118</v>
      </c>
      <c r="N52" s="123">
        <f t="shared" si="15"/>
        <v>1.0120395915254237</v>
      </c>
      <c r="O52" s="123">
        <f t="shared" si="16"/>
        <v>0.05060197957627119</v>
      </c>
      <c r="P52" s="123">
        <f t="shared" si="17"/>
        <v>1.6867326525423727</v>
      </c>
      <c r="Q52" s="123">
        <f t="shared" si="18"/>
        <v>0.11807128567796611</v>
      </c>
      <c r="R52" s="123">
        <f t="shared" si="19"/>
        <v>0.5060197957627118</v>
      </c>
      <c r="S52" s="123">
        <f t="shared" si="20"/>
        <v>1.0120395915254237</v>
      </c>
      <c r="T52" s="123">
        <f t="shared" si="21"/>
        <v>0.05060197957627119</v>
      </c>
      <c r="U52" s="123"/>
      <c r="V52" s="123"/>
      <c r="W52" s="123"/>
      <c r="X52" s="123"/>
      <c r="Y52" s="123"/>
      <c r="Z52" s="123"/>
      <c r="AA52" s="123">
        <f t="shared" si="22"/>
        <v>1.686732652542373</v>
      </c>
      <c r="AB52" s="123">
        <f t="shared" si="23"/>
        <v>1.686732652542373</v>
      </c>
      <c r="AC52" s="123">
        <f t="shared" si="24"/>
        <v>1.686732652542373</v>
      </c>
      <c r="AD52" s="123">
        <f t="shared" si="25"/>
        <v>1.686732652542373</v>
      </c>
      <c r="AE52" s="123">
        <f t="shared" si="26"/>
        <v>1.686732652542373</v>
      </c>
      <c r="AF52" s="123">
        <f t="shared" si="27"/>
        <v>1.686732652542373</v>
      </c>
      <c r="AG52" s="210" t="s">
        <v>258</v>
      </c>
    </row>
    <row r="53" spans="1:33" s="2" customFormat="1" ht="31.5">
      <c r="A53" s="238" t="str">
        <f>1!A54</f>
        <v>1.1.22</v>
      </c>
      <c r="B53" s="122" t="str">
        <f>1!B54</f>
        <v>Реконструкция ВЛ-0,4 кВ в СИП по ул Колхозная до ДК "Машук", п.Иноземцево, L=0,4 км</v>
      </c>
      <c r="C53" s="122" t="str">
        <f>1!C54</f>
        <v>G_Gelezno_035</v>
      </c>
      <c r="D53" s="91" t="str">
        <f>2!D51</f>
        <v>П</v>
      </c>
      <c r="E53" s="91">
        <f>2!E51</f>
        <v>2018</v>
      </c>
      <c r="F53" s="91">
        <f>2!F51</f>
        <v>2018</v>
      </c>
      <c r="G53" s="91"/>
      <c r="H53" s="126">
        <f>2!I51/1.18</f>
        <v>0.5008124915254238</v>
      </c>
      <c r="I53" s="126">
        <f>2!L51/1.18</f>
        <v>0.5008124915254238</v>
      </c>
      <c r="J53" s="91"/>
      <c r="K53" s="123">
        <f t="shared" si="12"/>
        <v>0.5008124915254238</v>
      </c>
      <c r="L53" s="123">
        <f t="shared" si="13"/>
        <v>0.035056874406779674</v>
      </c>
      <c r="M53" s="123">
        <f t="shared" si="14"/>
        <v>0.15024374745762714</v>
      </c>
      <c r="N53" s="123">
        <f t="shared" si="15"/>
        <v>0.3004874949152543</v>
      </c>
      <c r="O53" s="123">
        <f t="shared" si="16"/>
        <v>0.015024374745762716</v>
      </c>
      <c r="P53" s="123">
        <f t="shared" si="17"/>
        <v>0.5008124915254238</v>
      </c>
      <c r="Q53" s="123">
        <f t="shared" si="18"/>
        <v>0.035056874406779674</v>
      </c>
      <c r="R53" s="123">
        <f t="shared" si="19"/>
        <v>0.15024374745762714</v>
      </c>
      <c r="S53" s="123">
        <f t="shared" si="20"/>
        <v>0.3004874949152543</v>
      </c>
      <c r="T53" s="123">
        <f t="shared" si="21"/>
        <v>0.015024374745762716</v>
      </c>
      <c r="U53" s="123"/>
      <c r="V53" s="123"/>
      <c r="W53" s="123"/>
      <c r="X53" s="123"/>
      <c r="Y53" s="123"/>
      <c r="Z53" s="123"/>
      <c r="AA53" s="123">
        <f t="shared" si="22"/>
        <v>0.5008124915254238</v>
      </c>
      <c r="AB53" s="123">
        <f t="shared" si="23"/>
        <v>0.5008124915254238</v>
      </c>
      <c r="AC53" s="123">
        <f t="shared" si="24"/>
        <v>0.5008124915254238</v>
      </c>
      <c r="AD53" s="123">
        <f t="shared" si="25"/>
        <v>0.5008124915254238</v>
      </c>
      <c r="AE53" s="123">
        <f t="shared" si="26"/>
        <v>0.5008124915254238</v>
      </c>
      <c r="AF53" s="123">
        <f t="shared" si="27"/>
        <v>0.5008124915254238</v>
      </c>
      <c r="AG53" s="210" t="s">
        <v>258</v>
      </c>
    </row>
    <row r="54" spans="1:33" s="2" customFormat="1" ht="31.5">
      <c r="A54" s="238" t="str">
        <f>1!A55</f>
        <v>1.1.23</v>
      </c>
      <c r="B54" s="122" t="str">
        <f>1!B55</f>
        <v>Реконструкция ВЛ-0,4 кВ в СИП по ул.Дачная, п.Иноземцево, L=0,3 км</v>
      </c>
      <c r="C54" s="122" t="str">
        <f>1!C55</f>
        <v>G_Gelezno_036</v>
      </c>
      <c r="D54" s="91" t="str">
        <f>2!D52</f>
        <v>П</v>
      </c>
      <c r="E54" s="91">
        <f>2!E52</f>
        <v>2018</v>
      </c>
      <c r="F54" s="91">
        <f>2!F52</f>
        <v>2018</v>
      </c>
      <c r="G54" s="91"/>
      <c r="H54" s="126">
        <f>2!I52/1.18</f>
        <v>0.21680514406779663</v>
      </c>
      <c r="I54" s="126">
        <f>2!L52/1.18</f>
        <v>0.21680514406779663</v>
      </c>
      <c r="J54" s="91"/>
      <c r="K54" s="123">
        <f t="shared" si="12"/>
        <v>0.21680514406779663</v>
      </c>
      <c r="L54" s="123">
        <f t="shared" si="13"/>
        <v>0.015176360084745766</v>
      </c>
      <c r="M54" s="123">
        <f t="shared" si="14"/>
        <v>0.06504154322033899</v>
      </c>
      <c r="N54" s="123">
        <f t="shared" si="15"/>
        <v>0.13008308644067798</v>
      </c>
      <c r="O54" s="123">
        <f t="shared" si="16"/>
        <v>0.0065041543220338985</v>
      </c>
      <c r="P54" s="123">
        <f t="shared" si="17"/>
        <v>0.21680514406779663</v>
      </c>
      <c r="Q54" s="123">
        <f t="shared" si="18"/>
        <v>0.015176360084745766</v>
      </c>
      <c r="R54" s="123">
        <f t="shared" si="19"/>
        <v>0.06504154322033899</v>
      </c>
      <c r="S54" s="123">
        <f t="shared" si="20"/>
        <v>0.13008308644067798</v>
      </c>
      <c r="T54" s="123">
        <f t="shared" si="21"/>
        <v>0.0065041543220338985</v>
      </c>
      <c r="U54" s="123"/>
      <c r="V54" s="123"/>
      <c r="W54" s="123"/>
      <c r="X54" s="123"/>
      <c r="Y54" s="123"/>
      <c r="Z54" s="123"/>
      <c r="AA54" s="123">
        <f t="shared" si="22"/>
        <v>0.21680514406779663</v>
      </c>
      <c r="AB54" s="123">
        <f t="shared" si="23"/>
        <v>0.21680514406779663</v>
      </c>
      <c r="AC54" s="123">
        <f t="shared" si="24"/>
        <v>0.21680514406779663</v>
      </c>
      <c r="AD54" s="123">
        <f t="shared" si="25"/>
        <v>0.21680514406779663</v>
      </c>
      <c r="AE54" s="123">
        <f t="shared" si="26"/>
        <v>0.21680514406779663</v>
      </c>
      <c r="AF54" s="123">
        <f t="shared" si="27"/>
        <v>0.21680514406779663</v>
      </c>
      <c r="AG54" s="210" t="s">
        <v>258</v>
      </c>
    </row>
    <row r="55" spans="1:33" s="2" customFormat="1" ht="31.5">
      <c r="A55" s="238" t="str">
        <f>1!A56</f>
        <v>1.1.24</v>
      </c>
      <c r="B55" s="122" t="str">
        <f>1!B56</f>
        <v>Реконструкция ВЛ-0,4 кВ в СИП по ул.Садовая, п.Иноземцево, L=0,3 км</v>
      </c>
      <c r="C55" s="122" t="str">
        <f>1!C56</f>
        <v>G_Gelezno_037</v>
      </c>
      <c r="D55" s="91" t="str">
        <f>2!D53</f>
        <v>П</v>
      </c>
      <c r="E55" s="91">
        <f>2!E53</f>
        <v>2018</v>
      </c>
      <c r="F55" s="91">
        <f>2!F53</f>
        <v>2018</v>
      </c>
      <c r="G55" s="91"/>
      <c r="H55" s="126">
        <f>2!I53/1.18</f>
        <v>0.31576566101694914</v>
      </c>
      <c r="I55" s="126">
        <f>2!L53/1.18</f>
        <v>0.31576566101694914</v>
      </c>
      <c r="J55" s="91"/>
      <c r="K55" s="123">
        <f t="shared" si="12"/>
        <v>0.31576566101694914</v>
      </c>
      <c r="L55" s="123">
        <f t="shared" si="13"/>
        <v>0.02210359627118644</v>
      </c>
      <c r="M55" s="123">
        <f t="shared" si="14"/>
        <v>0.09472969830508474</v>
      </c>
      <c r="N55" s="123">
        <f t="shared" si="15"/>
        <v>0.18945939661016947</v>
      </c>
      <c r="O55" s="123">
        <f t="shared" si="16"/>
        <v>0.009472969830508474</v>
      </c>
      <c r="P55" s="123">
        <f>Q55+R55+S55+T55</f>
        <v>0.31576566101694914</v>
      </c>
      <c r="Q55" s="123">
        <f>I55*7%</f>
        <v>0.02210359627118644</v>
      </c>
      <c r="R55" s="123">
        <f>I55*30%</f>
        <v>0.09472969830508474</v>
      </c>
      <c r="S55" s="123">
        <f>I55*60%</f>
        <v>0.18945939661016947</v>
      </c>
      <c r="T55" s="123">
        <f>I55*3%</f>
        <v>0.009472969830508474</v>
      </c>
      <c r="U55" s="123"/>
      <c r="V55" s="123"/>
      <c r="W55" s="123"/>
      <c r="X55" s="123"/>
      <c r="Y55" s="123"/>
      <c r="Z55" s="123"/>
      <c r="AA55" s="123">
        <f t="shared" si="22"/>
        <v>0.31576566101694914</v>
      </c>
      <c r="AB55" s="123">
        <f>I55</f>
        <v>0.31576566101694914</v>
      </c>
      <c r="AC55" s="123">
        <f t="shared" si="24"/>
        <v>0.31576566101694914</v>
      </c>
      <c r="AD55" s="123">
        <f>I55</f>
        <v>0.31576566101694914</v>
      </c>
      <c r="AE55" s="123">
        <f t="shared" si="26"/>
        <v>0.31576566101694914</v>
      </c>
      <c r="AF55" s="123">
        <f>I55</f>
        <v>0.31576566101694914</v>
      </c>
      <c r="AG55" s="210" t="s">
        <v>258</v>
      </c>
    </row>
    <row r="56" spans="1:33" s="2" customFormat="1" ht="31.5">
      <c r="A56" s="238" t="str">
        <f>1!A57</f>
        <v>1.1.25</v>
      </c>
      <c r="B56" s="435" t="str">
        <f>1!B57</f>
        <v>Реконструкция сетевого комплекса ВЛ</v>
      </c>
      <c r="C56" s="435" t="str">
        <f>1!C57</f>
        <v>G_Gelezno_038</v>
      </c>
      <c r="D56" s="91" t="str">
        <f>2!D54</f>
        <v>П</v>
      </c>
      <c r="E56" s="91">
        <f>2!E54</f>
        <v>2018</v>
      </c>
      <c r="F56" s="91">
        <f>2!F54</f>
        <v>2018</v>
      </c>
      <c r="G56" s="91"/>
      <c r="H56" s="126"/>
      <c r="I56" s="434">
        <f>2!L54/1.18</f>
        <v>0.22881355932203393</v>
      </c>
      <c r="J56" s="91"/>
      <c r="K56" s="123"/>
      <c r="L56" s="123"/>
      <c r="M56" s="123"/>
      <c r="N56" s="123"/>
      <c r="O56" s="123"/>
      <c r="P56" s="123">
        <f t="shared" si="17"/>
        <v>0.2288135593220339</v>
      </c>
      <c r="Q56" s="123">
        <f t="shared" si="18"/>
        <v>0.016016949152542377</v>
      </c>
      <c r="R56" s="123">
        <f t="shared" si="19"/>
        <v>0.06864406779661017</v>
      </c>
      <c r="S56" s="123">
        <f t="shared" si="20"/>
        <v>0.13728813559322034</v>
      </c>
      <c r="T56" s="123">
        <f t="shared" si="21"/>
        <v>0.006864406779661017</v>
      </c>
      <c r="U56" s="123"/>
      <c r="V56" s="123"/>
      <c r="W56" s="123"/>
      <c r="X56" s="123"/>
      <c r="Y56" s="123"/>
      <c r="Z56" s="123"/>
      <c r="AA56" s="123"/>
      <c r="AB56" s="123">
        <f t="shared" si="23"/>
        <v>0.22881355932203393</v>
      </c>
      <c r="AC56" s="123"/>
      <c r="AD56" s="123">
        <f t="shared" si="25"/>
        <v>0.22881355932203393</v>
      </c>
      <c r="AE56" s="123"/>
      <c r="AF56" s="123">
        <f t="shared" si="27"/>
        <v>0.22881355932203393</v>
      </c>
      <c r="AG56" s="210" t="s">
        <v>258</v>
      </c>
    </row>
    <row r="57" spans="1:33" s="2" customFormat="1" ht="9" customHeight="1">
      <c r="A57" s="238"/>
      <c r="B57" s="122"/>
      <c r="C57" s="122"/>
      <c r="D57" s="91"/>
      <c r="E57" s="91"/>
      <c r="F57" s="91"/>
      <c r="G57" s="91"/>
      <c r="H57" s="126"/>
      <c r="I57" s="126"/>
      <c r="J57" s="91"/>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210"/>
    </row>
    <row r="58" spans="1:33" s="5" customFormat="1" ht="31.5">
      <c r="A58" s="239" t="str">
        <f>1!A59</f>
        <v>1.2</v>
      </c>
      <c r="B58" s="142" t="str">
        <f>1!B59</f>
        <v>Реконструкция трансформаторных и иных подстанций, всего, в том числе:</v>
      </c>
      <c r="C58" s="141" t="str">
        <f>1!C59</f>
        <v>Г</v>
      </c>
      <c r="D58" s="141"/>
      <c r="E58" s="141"/>
      <c r="F58" s="141"/>
      <c r="G58" s="141"/>
      <c r="H58" s="145">
        <f>SUM(H59:H61)</f>
        <v>1.218562661016949</v>
      </c>
      <c r="I58" s="145">
        <f>SUM(I59:I61)</f>
        <v>1.6279029915254237</v>
      </c>
      <c r="J58" s="141"/>
      <c r="K58" s="145">
        <f aca="true" t="shared" si="28" ref="K58:T58">SUM(K59:K61)</f>
        <v>1.218562661016949</v>
      </c>
      <c r="L58" s="145">
        <f t="shared" si="28"/>
        <v>0.08529938627118644</v>
      </c>
      <c r="M58" s="145">
        <f t="shared" si="28"/>
        <v>0.3655687983050847</v>
      </c>
      <c r="N58" s="145">
        <f t="shared" si="28"/>
        <v>0.7311375966101694</v>
      </c>
      <c r="O58" s="145">
        <f t="shared" si="28"/>
        <v>0.036556879830508475</v>
      </c>
      <c r="P58" s="145">
        <f t="shared" si="28"/>
        <v>1.6279029915254237</v>
      </c>
      <c r="Q58" s="145">
        <f t="shared" si="28"/>
        <v>0.11395320940677967</v>
      </c>
      <c r="R58" s="145">
        <f t="shared" si="28"/>
        <v>0.4883708974576271</v>
      </c>
      <c r="S58" s="145">
        <f t="shared" si="28"/>
        <v>0.9767417949152541</v>
      </c>
      <c r="T58" s="145">
        <f t="shared" si="28"/>
        <v>0.048837089745762716</v>
      </c>
      <c r="U58" s="143"/>
      <c r="V58" s="145"/>
      <c r="W58" s="143"/>
      <c r="X58" s="145"/>
      <c r="Y58" s="143"/>
      <c r="Z58" s="143"/>
      <c r="AA58" s="145">
        <f aca="true" t="shared" si="29" ref="AA58:AF58">SUM(AA59:AA61)</f>
        <v>1.218562661016949</v>
      </c>
      <c r="AB58" s="145">
        <f t="shared" si="29"/>
        <v>1.6279029915254237</v>
      </c>
      <c r="AC58" s="145">
        <f t="shared" si="29"/>
        <v>1.218562661016949</v>
      </c>
      <c r="AD58" s="145">
        <f t="shared" si="29"/>
        <v>1.6279029915254237</v>
      </c>
      <c r="AE58" s="145">
        <f t="shared" si="29"/>
        <v>1.218562661016949</v>
      </c>
      <c r="AF58" s="145">
        <f t="shared" si="29"/>
        <v>1.6279029915254237</v>
      </c>
      <c r="AG58" s="212"/>
    </row>
    <row r="59" spans="1:33" s="2" customFormat="1" ht="31.5">
      <c r="A59" s="238" t="str">
        <f>1!A60</f>
        <v>1.2.1</v>
      </c>
      <c r="B59" s="122" t="str">
        <f>1!B60</f>
        <v>Реконструкция РП-3  ( замена ячеек )</v>
      </c>
      <c r="C59" s="122" t="str">
        <f>1!C60</f>
        <v>G_Gelezno_039</v>
      </c>
      <c r="D59" s="91" t="str">
        <f>2!D57</f>
        <v>П</v>
      </c>
      <c r="E59" s="91">
        <f>2!E57</f>
        <v>2018</v>
      </c>
      <c r="F59" s="91">
        <f>2!F57</f>
        <v>2018</v>
      </c>
      <c r="G59" s="91"/>
      <c r="H59" s="126">
        <f>2!I57/1.18</f>
        <v>1.218562661016949</v>
      </c>
      <c r="I59" s="126">
        <f>2!L57/1.18</f>
        <v>1.218562661016949</v>
      </c>
      <c r="J59" s="91"/>
      <c r="K59" s="123">
        <f>L59+M59+N59+O59</f>
        <v>1.218562661016949</v>
      </c>
      <c r="L59" s="123">
        <f>H59*7%</f>
        <v>0.08529938627118644</v>
      </c>
      <c r="M59" s="123">
        <f>H59*30%</f>
        <v>0.3655687983050847</v>
      </c>
      <c r="N59" s="123">
        <f>H59*60%</f>
        <v>0.7311375966101694</v>
      </c>
      <c r="O59" s="123">
        <f>H59*3%</f>
        <v>0.036556879830508475</v>
      </c>
      <c r="P59" s="123">
        <f>Q59+R59+S59+T59</f>
        <v>1.218562661016949</v>
      </c>
      <c r="Q59" s="123">
        <f>I59*7%</f>
        <v>0.08529938627118644</v>
      </c>
      <c r="R59" s="123">
        <f>I59*30%</f>
        <v>0.3655687983050847</v>
      </c>
      <c r="S59" s="123">
        <f>I59*60%</f>
        <v>0.7311375966101694</v>
      </c>
      <c r="T59" s="123">
        <f>I59*3%</f>
        <v>0.036556879830508475</v>
      </c>
      <c r="U59" s="123"/>
      <c r="V59" s="123"/>
      <c r="W59" s="123"/>
      <c r="X59" s="123"/>
      <c r="Y59" s="123"/>
      <c r="Z59" s="123"/>
      <c r="AA59" s="123">
        <f>H59</f>
        <v>1.218562661016949</v>
      </c>
      <c r="AB59" s="123">
        <f>I59</f>
        <v>1.218562661016949</v>
      </c>
      <c r="AC59" s="123">
        <f>H59</f>
        <v>1.218562661016949</v>
      </c>
      <c r="AD59" s="123">
        <f>I59</f>
        <v>1.218562661016949</v>
      </c>
      <c r="AE59" s="123">
        <f>H59</f>
        <v>1.218562661016949</v>
      </c>
      <c r="AF59" s="123">
        <f>I59</f>
        <v>1.218562661016949</v>
      </c>
      <c r="AG59" s="210" t="s">
        <v>258</v>
      </c>
    </row>
    <row r="60" spans="1:33" s="2" customFormat="1" ht="31.5">
      <c r="A60" s="238" t="str">
        <f>1!A61</f>
        <v>1.2.2</v>
      </c>
      <c r="B60" s="435" t="str">
        <f>1!B61</f>
        <v>Реконструкция сетевого комплекса ТП и КЛ</v>
      </c>
      <c r="C60" s="435" t="str">
        <f>1!C61</f>
        <v>G_Gelezno_040</v>
      </c>
      <c r="D60" s="91" t="str">
        <f>2!D58</f>
        <v>П</v>
      </c>
      <c r="E60" s="91">
        <f>2!E58</f>
        <v>2018</v>
      </c>
      <c r="F60" s="91">
        <f>2!F58</f>
        <v>2018</v>
      </c>
      <c r="G60" s="91"/>
      <c r="H60" s="126"/>
      <c r="I60" s="434">
        <f>2!L58/1.18</f>
        <v>0.4093403305084746</v>
      </c>
      <c r="J60" s="91"/>
      <c r="K60" s="123"/>
      <c r="L60" s="123"/>
      <c r="M60" s="123"/>
      <c r="N60" s="123"/>
      <c r="O60" s="123"/>
      <c r="P60" s="123">
        <f>Q60+R60+S60+T60</f>
        <v>0.4093403305084746</v>
      </c>
      <c r="Q60" s="123">
        <f>I60*7%</f>
        <v>0.028653823135593226</v>
      </c>
      <c r="R60" s="123">
        <f>I60*30%</f>
        <v>0.12280209915254238</v>
      </c>
      <c r="S60" s="123">
        <f>I60*60%</f>
        <v>0.24560419830508476</v>
      </c>
      <c r="T60" s="123">
        <f>I60*3%</f>
        <v>0.012280209915254239</v>
      </c>
      <c r="U60" s="123"/>
      <c r="V60" s="123"/>
      <c r="W60" s="123"/>
      <c r="X60" s="123"/>
      <c r="Y60" s="123"/>
      <c r="Z60" s="123"/>
      <c r="AA60" s="123"/>
      <c r="AB60" s="123">
        <f>I60</f>
        <v>0.4093403305084746</v>
      </c>
      <c r="AC60" s="123"/>
      <c r="AD60" s="123">
        <f>I60</f>
        <v>0.4093403305084746</v>
      </c>
      <c r="AE60" s="123"/>
      <c r="AF60" s="123">
        <f>I60</f>
        <v>0.4093403305084746</v>
      </c>
      <c r="AG60" s="210" t="s">
        <v>258</v>
      </c>
    </row>
    <row r="61" spans="1:33" s="2" customFormat="1" ht="8.25" customHeight="1">
      <c r="A61" s="238"/>
      <c r="B61" s="122"/>
      <c r="C61" s="122"/>
      <c r="D61" s="91"/>
      <c r="E61" s="91"/>
      <c r="F61" s="91"/>
      <c r="G61" s="91"/>
      <c r="H61" s="126"/>
      <c r="I61" s="126"/>
      <c r="J61" s="91"/>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210"/>
    </row>
    <row r="62" spans="1:33" s="5" customFormat="1" ht="15.75">
      <c r="A62" s="239" t="str">
        <f>1!A63</f>
        <v>1.3</v>
      </c>
      <c r="B62" s="142" t="str">
        <f>1!B63</f>
        <v>Прочие инвестиционные проекты, всего, в том числе:</v>
      </c>
      <c r="C62" s="141" t="str">
        <f>1!C63</f>
        <v>Г</v>
      </c>
      <c r="D62" s="141"/>
      <c r="E62" s="141"/>
      <c r="F62" s="141"/>
      <c r="G62" s="141"/>
      <c r="H62" s="145">
        <f>SUM(H63:H65)</f>
        <v>10.147</v>
      </c>
      <c r="I62" s="145">
        <f>SUM(I63:I65)</f>
        <v>9.508474576271187</v>
      </c>
      <c r="J62" s="141"/>
      <c r="K62" s="145">
        <f aca="true" t="shared" si="30" ref="K62:T62">SUM(K63:K65)</f>
        <v>10.147</v>
      </c>
      <c r="L62" s="145">
        <f t="shared" si="30"/>
        <v>0.7102900000000001</v>
      </c>
      <c r="M62" s="145">
        <f t="shared" si="30"/>
        <v>3.0441000000000003</v>
      </c>
      <c r="N62" s="145">
        <f t="shared" si="30"/>
        <v>6.0882000000000005</v>
      </c>
      <c r="O62" s="145">
        <f t="shared" si="30"/>
        <v>0.30441</v>
      </c>
      <c r="P62" s="145">
        <f t="shared" si="30"/>
        <v>9.508474576271187</v>
      </c>
      <c r="Q62" s="145">
        <f t="shared" si="30"/>
        <v>0.6655932203389832</v>
      </c>
      <c r="R62" s="145">
        <f t="shared" si="30"/>
        <v>2.8525423728813557</v>
      </c>
      <c r="S62" s="145">
        <f t="shared" si="30"/>
        <v>5.705084745762711</v>
      </c>
      <c r="T62" s="145">
        <f t="shared" si="30"/>
        <v>0.2852542372881356</v>
      </c>
      <c r="U62" s="143"/>
      <c r="V62" s="145"/>
      <c r="W62" s="143"/>
      <c r="X62" s="145"/>
      <c r="Y62" s="143"/>
      <c r="Z62" s="143"/>
      <c r="AA62" s="145">
        <f aca="true" t="shared" si="31" ref="AA62:AF62">SUM(AA63:AA65)</f>
        <v>10.147</v>
      </c>
      <c r="AB62" s="145">
        <f t="shared" si="31"/>
        <v>9.508474576271187</v>
      </c>
      <c r="AC62" s="145">
        <f t="shared" si="31"/>
        <v>10.147</v>
      </c>
      <c r="AD62" s="145">
        <f t="shared" si="31"/>
        <v>9.508474576271187</v>
      </c>
      <c r="AE62" s="145">
        <f t="shared" si="31"/>
        <v>10.147</v>
      </c>
      <c r="AF62" s="145">
        <f t="shared" si="31"/>
        <v>9.508474576271187</v>
      </c>
      <c r="AG62" s="212"/>
    </row>
    <row r="63" spans="1:33" s="2" customFormat="1" ht="31.5">
      <c r="A63" s="238" t="str">
        <f>1!A64</f>
        <v>1.3.1</v>
      </c>
      <c r="B63" s="435" t="str">
        <f>1!B64</f>
        <v>Модернизация системы АИИСКУЭ</v>
      </c>
      <c r="C63" s="435" t="str">
        <f>1!C64</f>
        <v>G_Gelezno_041</v>
      </c>
      <c r="D63" s="91" t="str">
        <f>2!D61</f>
        <v>П</v>
      </c>
      <c r="E63" s="91">
        <f>2!E61</f>
        <v>2018</v>
      </c>
      <c r="F63" s="91">
        <f>2!F61</f>
        <v>2018</v>
      </c>
      <c r="G63" s="91"/>
      <c r="H63" s="126">
        <f>2!I61/1.18</f>
        <v>4.647</v>
      </c>
      <c r="I63" s="434">
        <f>2!L61/1.18</f>
        <v>4.237288135593221</v>
      </c>
      <c r="J63" s="91"/>
      <c r="K63" s="123">
        <f>L63+M63+N63+O63</f>
        <v>4.647</v>
      </c>
      <c r="L63" s="123">
        <f>H63*7%</f>
        <v>0.32529</v>
      </c>
      <c r="M63" s="123">
        <f>H63*30%</f>
        <v>1.3941000000000001</v>
      </c>
      <c r="N63" s="123">
        <f>H63*60%</f>
        <v>2.7882000000000002</v>
      </c>
      <c r="O63" s="123">
        <f>H63*3%</f>
        <v>0.13941</v>
      </c>
      <c r="P63" s="123">
        <f>Q63+R63+S63+T63</f>
        <v>4.237288135593221</v>
      </c>
      <c r="Q63" s="123">
        <f>I63*7%</f>
        <v>0.29661016949152547</v>
      </c>
      <c r="R63" s="123">
        <f>I63*30%</f>
        <v>1.271186440677966</v>
      </c>
      <c r="S63" s="123">
        <f>I63*60%</f>
        <v>2.542372881355932</v>
      </c>
      <c r="T63" s="123">
        <f>I63*3%</f>
        <v>0.1271186440677966</v>
      </c>
      <c r="U63" s="123"/>
      <c r="V63" s="123"/>
      <c r="W63" s="123"/>
      <c r="X63" s="123"/>
      <c r="Y63" s="123"/>
      <c r="Z63" s="123"/>
      <c r="AA63" s="123">
        <f aca="true" t="shared" si="32" ref="AA63:AB65">H63</f>
        <v>4.647</v>
      </c>
      <c r="AB63" s="123">
        <f t="shared" si="32"/>
        <v>4.237288135593221</v>
      </c>
      <c r="AC63" s="123">
        <f aca="true" t="shared" si="33" ref="AC63:AD65">H63</f>
        <v>4.647</v>
      </c>
      <c r="AD63" s="123">
        <f t="shared" si="33"/>
        <v>4.237288135593221</v>
      </c>
      <c r="AE63" s="123">
        <f aca="true" t="shared" si="34" ref="AE63:AF65">H63</f>
        <v>4.647</v>
      </c>
      <c r="AF63" s="123">
        <f t="shared" si="34"/>
        <v>4.237288135593221</v>
      </c>
      <c r="AG63" s="210" t="s">
        <v>258</v>
      </c>
    </row>
    <row r="64" spans="1:33" s="2" customFormat="1" ht="31.5">
      <c r="A64" s="238" t="str">
        <f>1!A65</f>
        <v>1.3.2</v>
      </c>
      <c r="B64" s="435" t="str">
        <f>1!B65</f>
        <v>Строительство системы телемеханики</v>
      </c>
      <c r="C64" s="435" t="str">
        <f>1!C65</f>
        <v>G_Gelezno_042</v>
      </c>
      <c r="D64" s="91" t="str">
        <f>2!D62</f>
        <v>П</v>
      </c>
      <c r="E64" s="91">
        <f>2!E62</f>
        <v>2018</v>
      </c>
      <c r="F64" s="91">
        <f>2!F62</f>
        <v>2018</v>
      </c>
      <c r="G64" s="91"/>
      <c r="H64" s="126">
        <f>2!I62/1.18</f>
        <v>1.5</v>
      </c>
      <c r="I64" s="434">
        <f>2!L62/1.18</f>
        <v>1.2711864406779663</v>
      </c>
      <c r="J64" s="91"/>
      <c r="K64" s="123">
        <f>L64+M64+N64+O64</f>
        <v>1.4999999999999998</v>
      </c>
      <c r="L64" s="123">
        <f>H64*7%</f>
        <v>0.10500000000000001</v>
      </c>
      <c r="M64" s="123">
        <f>H64*30%</f>
        <v>0.44999999999999996</v>
      </c>
      <c r="N64" s="123">
        <f>H64*60%</f>
        <v>0.8999999999999999</v>
      </c>
      <c r="O64" s="123">
        <f>H64*3%</f>
        <v>0.045</v>
      </c>
      <c r="P64" s="123">
        <f>Q64+R64+S64+T64</f>
        <v>1.271186440677966</v>
      </c>
      <c r="Q64" s="123">
        <f>I64*7%</f>
        <v>0.08898305084745765</v>
      </c>
      <c r="R64" s="123">
        <f>I64*30%</f>
        <v>0.38135593220338987</v>
      </c>
      <c r="S64" s="123">
        <f>I64*60%</f>
        <v>0.7627118644067797</v>
      </c>
      <c r="T64" s="123">
        <f>I64*3%</f>
        <v>0.038135593220338986</v>
      </c>
      <c r="U64" s="123"/>
      <c r="V64" s="123"/>
      <c r="W64" s="123"/>
      <c r="X64" s="123"/>
      <c r="Y64" s="123"/>
      <c r="Z64" s="123"/>
      <c r="AA64" s="123">
        <f t="shared" si="32"/>
        <v>1.5</v>
      </c>
      <c r="AB64" s="123">
        <f t="shared" si="32"/>
        <v>1.2711864406779663</v>
      </c>
      <c r="AC64" s="123">
        <f t="shared" si="33"/>
        <v>1.5</v>
      </c>
      <c r="AD64" s="123">
        <f t="shared" si="33"/>
        <v>1.2711864406779663</v>
      </c>
      <c r="AE64" s="123">
        <f t="shared" si="34"/>
        <v>1.5</v>
      </c>
      <c r="AF64" s="123">
        <f t="shared" si="34"/>
        <v>1.2711864406779663</v>
      </c>
      <c r="AG64" s="210" t="s">
        <v>258</v>
      </c>
    </row>
    <row r="65" spans="1:33" s="2" customFormat="1" ht="31.5">
      <c r="A65" s="238" t="str">
        <f>1!A66</f>
        <v>1.3.3</v>
      </c>
      <c r="B65" s="122" t="str">
        <f>1!B66</f>
        <v>Оборудование, не требующее монтажа</v>
      </c>
      <c r="C65" s="122" t="str">
        <f>1!C66</f>
        <v>G_Gelezno_043</v>
      </c>
      <c r="D65" s="91" t="str">
        <f>2!D63</f>
        <v>П</v>
      </c>
      <c r="E65" s="91">
        <f>2!E63</f>
        <v>2018</v>
      </c>
      <c r="F65" s="91">
        <f>2!F63</f>
        <v>2018</v>
      </c>
      <c r="G65" s="91"/>
      <c r="H65" s="126">
        <f>2!I63/1.18</f>
        <v>4</v>
      </c>
      <c r="I65" s="126">
        <f>2!L63/1.18</f>
        <v>4</v>
      </c>
      <c r="J65" s="91"/>
      <c r="K65" s="123">
        <f>L65+M65+N65+O65</f>
        <v>4</v>
      </c>
      <c r="L65" s="123">
        <f>H65*7%</f>
        <v>0.28</v>
      </c>
      <c r="M65" s="123">
        <f>H65*30%</f>
        <v>1.2</v>
      </c>
      <c r="N65" s="123">
        <f>H65*60%</f>
        <v>2.4</v>
      </c>
      <c r="O65" s="123">
        <f>H65*3%</f>
        <v>0.12</v>
      </c>
      <c r="P65" s="123">
        <f>Q65+R65+S65+T65</f>
        <v>4</v>
      </c>
      <c r="Q65" s="123">
        <f>I65*7%</f>
        <v>0.28</v>
      </c>
      <c r="R65" s="123">
        <f>I65*30%</f>
        <v>1.2</v>
      </c>
      <c r="S65" s="123">
        <f>I65*60%</f>
        <v>2.4</v>
      </c>
      <c r="T65" s="123">
        <f>I65*3%</f>
        <v>0.12</v>
      </c>
      <c r="U65" s="123"/>
      <c r="V65" s="123"/>
      <c r="W65" s="123"/>
      <c r="X65" s="123"/>
      <c r="Y65" s="123"/>
      <c r="Z65" s="123"/>
      <c r="AA65" s="123">
        <f t="shared" si="32"/>
        <v>4</v>
      </c>
      <c r="AB65" s="123">
        <f t="shared" si="32"/>
        <v>4</v>
      </c>
      <c r="AC65" s="123">
        <f t="shared" si="33"/>
        <v>4</v>
      </c>
      <c r="AD65" s="123">
        <f t="shared" si="33"/>
        <v>4</v>
      </c>
      <c r="AE65" s="123">
        <f t="shared" si="34"/>
        <v>4</v>
      </c>
      <c r="AF65" s="123">
        <f t="shared" si="34"/>
        <v>4</v>
      </c>
      <c r="AG65" s="210" t="s">
        <v>258</v>
      </c>
    </row>
    <row r="66" spans="1:33" s="2" customFormat="1" ht="9" customHeight="1">
      <c r="A66" s="238"/>
      <c r="B66" s="122"/>
      <c r="C66" s="122"/>
      <c r="D66" s="91"/>
      <c r="E66" s="91"/>
      <c r="F66" s="91"/>
      <c r="G66" s="91"/>
      <c r="H66" s="126"/>
      <c r="I66" s="126"/>
      <c r="J66" s="91"/>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210"/>
    </row>
    <row r="67" spans="1:33" s="5" customFormat="1" ht="31.5">
      <c r="A67" s="239" t="str">
        <f>1!A68</f>
        <v>1.4</v>
      </c>
      <c r="B67" s="142" t="str">
        <f>1!B68</f>
        <v>Прочее новое строительство объектов электросетевого хозяйства, всего, в том числе:</v>
      </c>
      <c r="C67" s="141" t="str">
        <f>1!C68</f>
        <v>Г</v>
      </c>
      <c r="D67" s="141"/>
      <c r="E67" s="141"/>
      <c r="F67" s="141"/>
      <c r="G67" s="141"/>
      <c r="H67" s="145">
        <f>SUM(H68:H71)</f>
        <v>0</v>
      </c>
      <c r="I67" s="145">
        <f>SUM(I68:I71)</f>
        <v>0</v>
      </c>
      <c r="J67" s="141"/>
      <c r="K67" s="145">
        <f aca="true" t="shared" si="35" ref="K67:T67">SUM(K68:K71)</f>
        <v>0</v>
      </c>
      <c r="L67" s="145">
        <f t="shared" si="35"/>
        <v>0</v>
      </c>
      <c r="M67" s="145">
        <f t="shared" si="35"/>
        <v>0</v>
      </c>
      <c r="N67" s="145">
        <f t="shared" si="35"/>
        <v>0</v>
      </c>
      <c r="O67" s="145">
        <f t="shared" si="35"/>
        <v>0</v>
      </c>
      <c r="P67" s="145">
        <f t="shared" si="35"/>
        <v>0</v>
      </c>
      <c r="Q67" s="145">
        <f t="shared" si="35"/>
        <v>0</v>
      </c>
      <c r="R67" s="145">
        <f t="shared" si="35"/>
        <v>0</v>
      </c>
      <c r="S67" s="145">
        <f t="shared" si="35"/>
        <v>0</v>
      </c>
      <c r="T67" s="145">
        <f t="shared" si="35"/>
        <v>0</v>
      </c>
      <c r="U67" s="143"/>
      <c r="V67" s="145"/>
      <c r="W67" s="143"/>
      <c r="X67" s="145"/>
      <c r="Y67" s="143"/>
      <c r="Z67" s="143"/>
      <c r="AA67" s="145">
        <f aca="true" t="shared" si="36" ref="AA67:AF67">SUM(AA68:AA71)</f>
        <v>0</v>
      </c>
      <c r="AB67" s="145">
        <f t="shared" si="36"/>
        <v>0</v>
      </c>
      <c r="AC67" s="145">
        <f t="shared" si="36"/>
        <v>0</v>
      </c>
      <c r="AD67" s="145">
        <f t="shared" si="36"/>
        <v>0</v>
      </c>
      <c r="AE67" s="145">
        <f t="shared" si="36"/>
        <v>0</v>
      </c>
      <c r="AF67" s="145">
        <f t="shared" si="36"/>
        <v>0</v>
      </c>
      <c r="AG67" s="212"/>
    </row>
    <row r="68" spans="1:33" s="2" customFormat="1" ht="9" customHeight="1" thickBot="1">
      <c r="A68" s="240"/>
      <c r="B68" s="214"/>
      <c r="C68" s="214"/>
      <c r="D68" s="215"/>
      <c r="E68" s="215"/>
      <c r="F68" s="215"/>
      <c r="G68" s="215"/>
      <c r="H68" s="218"/>
      <c r="I68" s="218"/>
      <c r="J68" s="215"/>
      <c r="K68" s="216"/>
      <c r="L68" s="216"/>
      <c r="M68" s="216"/>
      <c r="N68" s="216"/>
      <c r="O68" s="216"/>
      <c r="P68" s="351"/>
      <c r="Q68" s="351"/>
      <c r="R68" s="351"/>
      <c r="S68" s="351"/>
      <c r="T68" s="351"/>
      <c r="U68" s="216"/>
      <c r="V68" s="216"/>
      <c r="W68" s="216"/>
      <c r="X68" s="216"/>
      <c r="Y68" s="216"/>
      <c r="Z68" s="216"/>
      <c r="AA68" s="216"/>
      <c r="AB68" s="216"/>
      <c r="AC68" s="216"/>
      <c r="AD68" s="216"/>
      <c r="AE68" s="216"/>
      <c r="AF68" s="216"/>
      <c r="AG68" s="220"/>
    </row>
    <row r="69" spans="1:33" s="2" customFormat="1" ht="29.25" customHeight="1">
      <c r="A69" s="231"/>
      <c r="B69" s="232"/>
      <c r="C69" s="232"/>
      <c r="D69" s="233"/>
      <c r="E69" s="233"/>
      <c r="F69" s="233"/>
      <c r="G69" s="233"/>
      <c r="H69" s="234"/>
      <c r="I69" s="234"/>
      <c r="J69" s="233"/>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2"/>
    </row>
    <row r="70" spans="1:33" s="2" customFormat="1" ht="29.25" customHeight="1">
      <c r="A70" s="231"/>
      <c r="B70" s="232"/>
      <c r="C70" s="232"/>
      <c r="D70" s="233"/>
      <c r="E70" s="233"/>
      <c r="F70" s="233"/>
      <c r="G70" s="233"/>
      <c r="H70" s="234"/>
      <c r="I70" s="234"/>
      <c r="J70" s="233"/>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2"/>
    </row>
    <row r="71" spans="1:33" s="2" customFormat="1" ht="29.25" customHeight="1">
      <c r="A71" s="231"/>
      <c r="B71" s="562" t="s">
        <v>633</v>
      </c>
      <c r="C71" s="562"/>
      <c r="D71" s="562"/>
      <c r="E71" s="562"/>
      <c r="F71" s="562"/>
      <c r="G71" s="562"/>
      <c r="H71" s="562"/>
      <c r="I71" s="562"/>
      <c r="J71" s="562"/>
      <c r="K71" s="562"/>
      <c r="L71" s="562"/>
      <c r="M71" s="562"/>
      <c r="N71" s="562"/>
      <c r="O71" s="562"/>
      <c r="P71" s="562"/>
      <c r="Q71" s="562"/>
      <c r="R71" s="562"/>
      <c r="S71" s="562"/>
      <c r="T71" s="562"/>
      <c r="U71" s="562"/>
      <c r="V71" s="562"/>
      <c r="W71" s="235"/>
      <c r="X71" s="235"/>
      <c r="Y71" s="235"/>
      <c r="Z71" s="235"/>
      <c r="AA71" s="235"/>
      <c r="AB71" s="235"/>
      <c r="AC71" s="235"/>
      <c r="AD71" s="235"/>
      <c r="AE71" s="235"/>
      <c r="AF71" s="235"/>
      <c r="AG71" s="232"/>
    </row>
    <row r="86" ht="15.75">
      <c r="AD86" s="5"/>
    </row>
  </sheetData>
  <sheetProtection/>
  <mergeCells count="27">
    <mergeCell ref="A11:AG11"/>
    <mergeCell ref="AF20:AF21"/>
    <mergeCell ref="AC19:AF19"/>
    <mergeCell ref="K20:O20"/>
    <mergeCell ref="AE20:AE21"/>
    <mergeCell ref="A18:AF18"/>
    <mergeCell ref="A19:A21"/>
    <mergeCell ref="B19:B21"/>
    <mergeCell ref="C19:C21"/>
    <mergeCell ref="AA19:AB20"/>
    <mergeCell ref="A13:AG13"/>
    <mergeCell ref="A14:AG14"/>
    <mergeCell ref="AG19:AG21"/>
    <mergeCell ref="H19:I20"/>
    <mergeCell ref="A16:AG16"/>
    <mergeCell ref="AC20:AD20"/>
    <mergeCell ref="U20:V20"/>
    <mergeCell ref="Y20:Z20"/>
    <mergeCell ref="U19:Z19"/>
    <mergeCell ref="W20:X20"/>
    <mergeCell ref="B71:V71"/>
    <mergeCell ref="D19:D21"/>
    <mergeCell ref="E19:E21"/>
    <mergeCell ref="F19:G20"/>
    <mergeCell ref="K19:T19"/>
    <mergeCell ref="P20:T20"/>
    <mergeCell ref="J19:J21"/>
  </mergeCells>
  <printOptions/>
  <pageMargins left="0.3937007874015748" right="0.1968503937007874" top="0.5905511811023623" bottom="0.3937007874015748" header="0.11811023622047245" footer="0.11811023622047245"/>
  <pageSetup horizontalDpi="600" verticalDpi="600" orientation="portrait" paperSize="8" scale="70" r:id="rId1"/>
</worksheet>
</file>

<file path=xl/worksheets/sheet4.xml><?xml version="1.0" encoding="utf-8"?>
<worksheet xmlns="http://schemas.openxmlformats.org/spreadsheetml/2006/main" xmlns:r="http://schemas.openxmlformats.org/officeDocument/2006/relationships">
  <sheetPr>
    <tabColor rgb="FF92D050"/>
  </sheetPr>
  <dimension ref="A1:BJ78"/>
  <sheetViews>
    <sheetView view="pageBreakPreview" zoomScale="85" zoomScaleSheetLayoutView="85" zoomScalePageLayoutView="0" workbookViewId="0" topLeftCell="E58">
      <selection activeCell="B46" sqref="B46"/>
    </sheetView>
  </sheetViews>
  <sheetFormatPr defaultColWidth="9.00390625" defaultRowHeight="15.75"/>
  <cols>
    <col min="1" max="1" width="6.625" style="1" customWidth="1"/>
    <col min="2" max="2" width="41.00390625" style="1" customWidth="1"/>
    <col min="3" max="3" width="13.875" style="1" customWidth="1"/>
    <col min="4" max="4" width="7.00390625" style="1" customWidth="1"/>
    <col min="5" max="5" width="14.625" style="1" customWidth="1"/>
    <col min="6" max="6" width="8.375" style="2" customWidth="1"/>
    <col min="7" max="7" width="6.625" style="2" customWidth="1"/>
    <col min="8" max="8" width="6.00390625" style="2" customWidth="1"/>
    <col min="9" max="9" width="5.625" style="2" customWidth="1"/>
    <col min="10" max="10" width="7.125" style="476" customWidth="1"/>
    <col min="11" max="11" width="6.625" style="2" customWidth="1"/>
    <col min="12" max="12" width="3.00390625" style="2" customWidth="1"/>
    <col min="13" max="13" width="7.875" style="2" customWidth="1"/>
    <col min="14" max="14" width="6.625" style="2" customWidth="1"/>
    <col min="15" max="16" width="5.875" style="2" bestFit="1" customWidth="1"/>
    <col min="17" max="17" width="6.625" style="2" customWidth="1"/>
    <col min="18" max="18" width="5.875" style="2" bestFit="1" customWidth="1"/>
    <col min="19" max="19" width="3.75390625" style="2" customWidth="1"/>
    <col min="20" max="20" width="7.875" style="1" customWidth="1"/>
    <col min="21" max="21" width="7.00390625" style="1" customWidth="1"/>
    <col min="22" max="23" width="6.00390625" style="1" customWidth="1"/>
    <col min="24" max="24" width="6.875" style="1" bestFit="1" customWidth="1"/>
    <col min="25" max="25" width="5.75390625" style="1" bestFit="1" customWidth="1"/>
    <col min="26" max="26" width="3.875" style="1" customWidth="1"/>
    <col min="27" max="27" width="8.375" style="1" customWidth="1"/>
    <col min="28" max="28" width="7.125" style="1" customWidth="1"/>
    <col min="29" max="30" width="6.00390625" style="1" customWidth="1"/>
    <col min="31" max="31" width="7.25390625" style="1" customWidth="1"/>
    <col min="32" max="32" width="6.00390625" style="1" customWidth="1"/>
    <col min="33" max="33" width="4.25390625" style="1" customWidth="1"/>
    <col min="34" max="34" width="7.875" style="1" customWidth="1"/>
    <col min="35" max="35" width="6.875" style="1" customWidth="1"/>
    <col min="36" max="36" width="5.875" style="1" bestFit="1" customWidth="1"/>
    <col min="37" max="37" width="5.75390625" style="1" bestFit="1" customWidth="1"/>
    <col min="38" max="38" width="6.75390625" style="1" customWidth="1"/>
    <col min="39" max="39" width="5.75390625" style="1" bestFit="1" customWidth="1"/>
    <col min="40" max="40" width="3.50390625" style="1" customWidth="1"/>
    <col min="41" max="41" width="8.50390625" style="1" customWidth="1"/>
    <col min="42" max="42" width="7.00390625" style="1" customWidth="1"/>
    <col min="43" max="43" width="5.875" style="1" bestFit="1" customWidth="1"/>
    <col min="44" max="44" width="6.00390625" style="1" customWidth="1"/>
    <col min="45" max="45" width="7.125" style="1" customWidth="1"/>
    <col min="46" max="46" width="5.75390625" style="1" bestFit="1" customWidth="1"/>
    <col min="47" max="47" width="3.875" style="1" customWidth="1"/>
    <col min="48" max="48" width="30.375" style="1" customWidth="1"/>
    <col min="49" max="49" width="4.125" style="1" customWidth="1"/>
    <col min="50" max="50" width="3.75390625" style="1" customWidth="1"/>
    <col min="51" max="51" width="3.875" style="1" customWidth="1"/>
    <col min="52" max="52" width="4.50390625" style="1" customWidth="1"/>
    <col min="53" max="53" width="5.00390625" style="1" customWidth="1"/>
    <col min="54" max="54" width="5.50390625" style="1" customWidth="1"/>
    <col min="55" max="55" width="5.75390625" style="1" customWidth="1"/>
    <col min="56" max="56" width="5.50390625" style="1" customWidth="1"/>
    <col min="57" max="58" width="5.00390625" style="1" customWidth="1"/>
    <col min="59" max="59" width="12.875" style="1" customWidth="1"/>
    <col min="60" max="69" width="5.00390625" style="1" customWidth="1"/>
    <col min="70" max="16384" width="9.00390625" style="1" customWidth="1"/>
  </cols>
  <sheetData>
    <row r="1" spans="10:48" ht="15.75">
      <c r="J1" s="2"/>
      <c r="AB1" s="2"/>
      <c r="AC1" s="2"/>
      <c r="AD1" s="2"/>
      <c r="AE1" s="2"/>
      <c r="AF1" s="2"/>
      <c r="AV1" s="261" t="s">
        <v>150</v>
      </c>
    </row>
    <row r="2" spans="10:48" ht="15.75">
      <c r="J2" s="2"/>
      <c r="AB2" s="2"/>
      <c r="AC2" s="2"/>
      <c r="AD2" s="2"/>
      <c r="AE2" s="2"/>
      <c r="AF2" s="2"/>
      <c r="AV2" s="262" t="s">
        <v>439</v>
      </c>
    </row>
    <row r="3" spans="10:48" ht="15.75">
      <c r="J3" s="2"/>
      <c r="AB3" s="2"/>
      <c r="AC3" s="2"/>
      <c r="AD3" s="2"/>
      <c r="AE3" s="2"/>
      <c r="AF3" s="2"/>
      <c r="AV3" s="262" t="s">
        <v>627</v>
      </c>
    </row>
    <row r="4" spans="10:48" ht="15.75">
      <c r="J4" s="2"/>
      <c r="AB4" s="2"/>
      <c r="AC4" s="2"/>
      <c r="AD4" s="2"/>
      <c r="AE4" s="2"/>
      <c r="AF4" s="2"/>
      <c r="AV4" s="262"/>
    </row>
    <row r="5" spans="10:48" ht="15.75">
      <c r="J5" s="2"/>
      <c r="AB5" s="2"/>
      <c r="AC5" s="2"/>
      <c r="AD5" s="2"/>
      <c r="AE5" s="2"/>
      <c r="AF5" s="2"/>
      <c r="AV5" s="374" t="s">
        <v>629</v>
      </c>
    </row>
    <row r="6" spans="10:48" ht="15.75">
      <c r="J6" s="2"/>
      <c r="AB6" s="2"/>
      <c r="AC6" s="2"/>
      <c r="AD6" s="2"/>
      <c r="AE6" s="2"/>
      <c r="AF6" s="2"/>
      <c r="AV6" s="262" t="s">
        <v>630</v>
      </c>
    </row>
    <row r="7" spans="10:48" ht="15.75">
      <c r="J7" s="2"/>
      <c r="AB7" s="2"/>
      <c r="AC7" s="2"/>
      <c r="AD7" s="2"/>
      <c r="AE7" s="2"/>
      <c r="AF7" s="2"/>
      <c r="AV7" s="262"/>
    </row>
    <row r="8" spans="10:48" ht="15.75">
      <c r="J8" s="2"/>
      <c r="AB8" s="2"/>
      <c r="AC8" s="2"/>
      <c r="AD8" s="2"/>
      <c r="AE8" s="2"/>
      <c r="AF8" s="2"/>
      <c r="AV8" s="262" t="s">
        <v>675</v>
      </c>
    </row>
    <row r="9" spans="10:48" ht="15.75">
      <c r="J9" s="2"/>
      <c r="AB9" s="2"/>
      <c r="AC9" s="2"/>
      <c r="AD9" s="2"/>
      <c r="AE9" s="2"/>
      <c r="AF9" s="2"/>
      <c r="AU9" s="4" t="str">
        <f>3!AF9</f>
        <v>М.П.</v>
      </c>
      <c r="AV9" s="262"/>
    </row>
    <row r="10" spans="10:48" ht="15.75">
      <c r="J10" s="2"/>
      <c r="AB10" s="2"/>
      <c r="AC10" s="2"/>
      <c r="AD10" s="2"/>
      <c r="AE10" s="2"/>
      <c r="AF10" s="2"/>
      <c r="AV10" s="262" t="s">
        <v>706</v>
      </c>
    </row>
    <row r="11" spans="1:33" ht="15.75">
      <c r="A11" s="607" t="s">
        <v>202</v>
      </c>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row>
    <row r="12" spans="1:62" ht="18.75">
      <c r="A12" s="507" t="s">
        <v>624</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row>
    <row r="13" spans="1:61" ht="15.75">
      <c r="A13" s="517" t="s">
        <v>114</v>
      </c>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row>
    <row r="14" spans="1:61" ht="15.75">
      <c r="A14" s="517"/>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71"/>
      <c r="AI14" s="71"/>
      <c r="AJ14" s="71"/>
      <c r="AK14" s="71"/>
      <c r="AL14" s="71"/>
      <c r="AM14" s="71"/>
      <c r="AN14" s="71"/>
      <c r="AO14" s="71"/>
      <c r="AP14" s="71"/>
      <c r="AQ14" s="71"/>
      <c r="AR14" s="71"/>
      <c r="AS14" s="71"/>
      <c r="AT14" s="71"/>
      <c r="AU14" s="71"/>
      <c r="AV14" s="71"/>
      <c r="AW14" s="75"/>
      <c r="AX14" s="75"/>
      <c r="AY14" s="75"/>
      <c r="AZ14" s="75"/>
      <c r="BA14" s="75"/>
      <c r="BB14" s="75"/>
      <c r="BC14" s="75"/>
      <c r="BD14" s="75"/>
      <c r="BE14" s="75"/>
      <c r="BF14" s="75"/>
      <c r="BG14" s="75"/>
      <c r="BH14" s="75"/>
      <c r="BI14" s="75"/>
    </row>
    <row r="15" spans="1:50" ht="15.75">
      <c r="A15" s="551" t="s">
        <v>660</v>
      </c>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41"/>
      <c r="AI15" s="41"/>
      <c r="AJ15" s="41"/>
      <c r="AK15" s="41"/>
      <c r="AL15" s="41"/>
      <c r="AM15" s="41"/>
      <c r="AN15" s="41"/>
      <c r="AO15" s="41"/>
      <c r="AP15" s="41"/>
      <c r="AQ15" s="41"/>
      <c r="AR15" s="41"/>
      <c r="AS15" s="41"/>
      <c r="AT15" s="41"/>
      <c r="AU15" s="41"/>
      <c r="AV15" s="41"/>
      <c r="AW15" s="2"/>
      <c r="AX15" s="2"/>
    </row>
    <row r="16" spans="1:50" ht="15.75">
      <c r="A16" s="608"/>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
      <c r="AI16" s="2"/>
      <c r="AJ16" s="6"/>
      <c r="AK16" s="2"/>
      <c r="AL16" s="2"/>
      <c r="AM16" s="2"/>
      <c r="AN16" s="2"/>
      <c r="AO16" s="2"/>
      <c r="AP16" s="2"/>
      <c r="AQ16" s="2"/>
      <c r="AR16" s="2"/>
      <c r="AS16" s="2"/>
      <c r="AT16" s="2"/>
      <c r="AU16" s="2"/>
      <c r="AV16" s="2"/>
      <c r="AW16" s="2"/>
      <c r="AX16" s="2"/>
    </row>
    <row r="17" spans="1:61" ht="15.75" customHeight="1">
      <c r="A17" s="609" t="s">
        <v>651</v>
      </c>
      <c r="B17" s="609"/>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78"/>
      <c r="AI17" s="78"/>
      <c r="AJ17" s="78"/>
      <c r="AK17" s="78"/>
      <c r="AL17" s="78"/>
      <c r="AM17" s="78"/>
      <c r="AN17" s="78"/>
      <c r="AO17" s="78"/>
      <c r="AP17" s="78"/>
      <c r="AQ17" s="78"/>
      <c r="AR17" s="78"/>
      <c r="AS17" s="78"/>
      <c r="AT17" s="78"/>
      <c r="AU17" s="78"/>
      <c r="AV17" s="78"/>
      <c r="AW17" s="63"/>
      <c r="AX17" s="63"/>
      <c r="AY17" s="63"/>
      <c r="AZ17" s="63"/>
      <c r="BA17" s="63"/>
      <c r="BB17" s="63"/>
      <c r="BC17" s="63"/>
      <c r="BD17" s="63"/>
      <c r="BE17" s="63"/>
      <c r="BF17" s="63"/>
      <c r="BG17" s="63"/>
      <c r="BH17" s="63"/>
      <c r="BI17" s="63"/>
    </row>
    <row r="18" spans="1:61" ht="15.75">
      <c r="A18" s="610" t="s">
        <v>431</v>
      </c>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79"/>
      <c r="AI18" s="79"/>
      <c r="AJ18" s="79"/>
      <c r="AK18" s="79"/>
      <c r="AL18" s="79"/>
      <c r="AM18" s="79"/>
      <c r="AN18" s="79"/>
      <c r="AO18" s="79"/>
      <c r="AP18" s="79"/>
      <c r="AQ18" s="79"/>
      <c r="AR18" s="79"/>
      <c r="AS18" s="79"/>
      <c r="AT18" s="79"/>
      <c r="AU18" s="79"/>
      <c r="AV18" s="79"/>
      <c r="AW18" s="18"/>
      <c r="AX18" s="18"/>
      <c r="AY18" s="18"/>
      <c r="AZ18" s="18"/>
      <c r="BA18" s="18"/>
      <c r="BB18" s="18"/>
      <c r="BC18" s="18"/>
      <c r="BD18" s="18"/>
      <c r="BE18" s="18"/>
      <c r="BF18" s="18"/>
      <c r="BG18" s="18"/>
      <c r="BH18" s="18"/>
      <c r="BI18" s="18"/>
    </row>
    <row r="19" spans="1:59" ht="15.75" customHeight="1" thickBot="1">
      <c r="A19" s="582"/>
      <c r="B19" s="58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46"/>
      <c r="AV19" s="13"/>
      <c r="AW19" s="13"/>
      <c r="AX19" s="13"/>
      <c r="AY19" s="13"/>
      <c r="AZ19" s="13"/>
      <c r="BA19" s="13"/>
      <c r="BB19" s="13"/>
      <c r="BC19" s="13"/>
      <c r="BD19" s="13"/>
      <c r="BE19" s="13"/>
      <c r="BF19" s="13"/>
      <c r="BG19" s="13"/>
    </row>
    <row r="20" spans="1:59" ht="31.5" customHeight="1">
      <c r="A20" s="583" t="s">
        <v>649</v>
      </c>
      <c r="B20" s="586" t="s">
        <v>468</v>
      </c>
      <c r="C20" s="586" t="s">
        <v>442</v>
      </c>
      <c r="D20" s="600" t="s">
        <v>112</v>
      </c>
      <c r="E20" s="600"/>
      <c r="F20" s="601" t="s">
        <v>478</v>
      </c>
      <c r="G20" s="602"/>
      <c r="H20" s="602"/>
      <c r="I20" s="602"/>
      <c r="J20" s="602"/>
      <c r="K20" s="602"/>
      <c r="L20" s="602"/>
      <c r="M20" s="602"/>
      <c r="N20" s="602"/>
      <c r="O20" s="602"/>
      <c r="P20" s="602"/>
      <c r="Q20" s="602"/>
      <c r="R20" s="602"/>
      <c r="S20" s="603"/>
      <c r="T20" s="599" t="s">
        <v>115</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3" t="s">
        <v>215</v>
      </c>
      <c r="AW20" s="14"/>
      <c r="AX20" s="14"/>
      <c r="AY20" s="14"/>
      <c r="AZ20" s="14"/>
      <c r="BA20" s="14"/>
      <c r="BB20" s="14"/>
      <c r="BC20" s="14"/>
      <c r="BD20" s="14"/>
      <c r="BE20" s="14"/>
      <c r="BF20" s="14"/>
      <c r="BG20" s="14"/>
    </row>
    <row r="21" spans="1:48" ht="44.25" customHeight="1">
      <c r="A21" s="584"/>
      <c r="B21" s="587"/>
      <c r="C21" s="587"/>
      <c r="D21" s="591"/>
      <c r="E21" s="591"/>
      <c r="F21" s="604"/>
      <c r="G21" s="605"/>
      <c r="H21" s="605"/>
      <c r="I21" s="605"/>
      <c r="J21" s="605"/>
      <c r="K21" s="605"/>
      <c r="L21" s="605"/>
      <c r="M21" s="605"/>
      <c r="N21" s="605"/>
      <c r="O21" s="605"/>
      <c r="P21" s="605"/>
      <c r="Q21" s="605"/>
      <c r="R21" s="605"/>
      <c r="S21" s="606"/>
      <c r="T21" s="588" t="s">
        <v>529</v>
      </c>
      <c r="U21" s="589"/>
      <c r="V21" s="589"/>
      <c r="W21" s="589"/>
      <c r="X21" s="589"/>
      <c r="Y21" s="589"/>
      <c r="Z21" s="589"/>
      <c r="AA21" s="589"/>
      <c r="AB21" s="589"/>
      <c r="AC21" s="589"/>
      <c r="AD21" s="589"/>
      <c r="AE21" s="589"/>
      <c r="AF21" s="589"/>
      <c r="AG21" s="598"/>
      <c r="AH21" s="591" t="s">
        <v>441</v>
      </c>
      <c r="AI21" s="591"/>
      <c r="AJ21" s="591"/>
      <c r="AK21" s="591"/>
      <c r="AL21" s="591"/>
      <c r="AM21" s="591"/>
      <c r="AN21" s="591"/>
      <c r="AO21" s="591"/>
      <c r="AP21" s="591"/>
      <c r="AQ21" s="591"/>
      <c r="AR21" s="591"/>
      <c r="AS21" s="591"/>
      <c r="AT21" s="591"/>
      <c r="AU21" s="591"/>
      <c r="AV21" s="594"/>
    </row>
    <row r="22" spans="1:48" ht="51" customHeight="1">
      <c r="A22" s="584"/>
      <c r="B22" s="587"/>
      <c r="C22" s="587"/>
      <c r="D22" s="591"/>
      <c r="E22" s="591"/>
      <c r="F22" s="588" t="s">
        <v>22</v>
      </c>
      <c r="G22" s="589"/>
      <c r="H22" s="589"/>
      <c r="I22" s="589"/>
      <c r="J22" s="589"/>
      <c r="K22" s="589"/>
      <c r="L22" s="589"/>
      <c r="M22" s="595" t="s">
        <v>220</v>
      </c>
      <c r="N22" s="596"/>
      <c r="O22" s="596"/>
      <c r="P22" s="596"/>
      <c r="Q22" s="596"/>
      <c r="R22" s="596"/>
      <c r="S22" s="597"/>
      <c r="T22" s="588" t="s">
        <v>22</v>
      </c>
      <c r="U22" s="589"/>
      <c r="V22" s="589"/>
      <c r="W22" s="589"/>
      <c r="X22" s="589"/>
      <c r="Y22" s="589"/>
      <c r="Z22" s="589"/>
      <c r="AA22" s="595" t="s">
        <v>220</v>
      </c>
      <c r="AB22" s="596"/>
      <c r="AC22" s="596"/>
      <c r="AD22" s="596"/>
      <c r="AE22" s="596"/>
      <c r="AF22" s="596"/>
      <c r="AG22" s="597"/>
      <c r="AH22" s="588" t="s">
        <v>456</v>
      </c>
      <c r="AI22" s="589"/>
      <c r="AJ22" s="589"/>
      <c r="AK22" s="589"/>
      <c r="AL22" s="589"/>
      <c r="AM22" s="589"/>
      <c r="AN22" s="589"/>
      <c r="AO22" s="595" t="s">
        <v>23</v>
      </c>
      <c r="AP22" s="596"/>
      <c r="AQ22" s="596"/>
      <c r="AR22" s="596"/>
      <c r="AS22" s="596"/>
      <c r="AT22" s="596"/>
      <c r="AU22" s="597"/>
      <c r="AV22" s="594"/>
    </row>
    <row r="23" spans="1:48" ht="47.25" customHeight="1">
      <c r="A23" s="584"/>
      <c r="B23" s="587"/>
      <c r="C23" s="587"/>
      <c r="D23" s="591" t="s">
        <v>216</v>
      </c>
      <c r="E23" s="591" t="s">
        <v>23</v>
      </c>
      <c r="F23" s="93" t="s">
        <v>517</v>
      </c>
      <c r="G23" s="590" t="s">
        <v>516</v>
      </c>
      <c r="H23" s="590"/>
      <c r="I23" s="590"/>
      <c r="J23" s="590"/>
      <c r="K23" s="590"/>
      <c r="L23" s="590"/>
      <c r="M23" s="93" t="s">
        <v>517</v>
      </c>
      <c r="N23" s="590" t="s">
        <v>516</v>
      </c>
      <c r="O23" s="590"/>
      <c r="P23" s="590"/>
      <c r="Q23" s="590"/>
      <c r="R23" s="590"/>
      <c r="S23" s="590"/>
      <c r="T23" s="93" t="s">
        <v>517</v>
      </c>
      <c r="U23" s="590" t="s">
        <v>516</v>
      </c>
      <c r="V23" s="590"/>
      <c r="W23" s="590"/>
      <c r="X23" s="590"/>
      <c r="Y23" s="590"/>
      <c r="Z23" s="590"/>
      <c r="AA23" s="93" t="s">
        <v>517</v>
      </c>
      <c r="AB23" s="590" t="s">
        <v>516</v>
      </c>
      <c r="AC23" s="590"/>
      <c r="AD23" s="590"/>
      <c r="AE23" s="590"/>
      <c r="AF23" s="590"/>
      <c r="AG23" s="590"/>
      <c r="AH23" s="93" t="s">
        <v>517</v>
      </c>
      <c r="AI23" s="590" t="s">
        <v>516</v>
      </c>
      <c r="AJ23" s="590"/>
      <c r="AK23" s="590"/>
      <c r="AL23" s="590"/>
      <c r="AM23" s="590"/>
      <c r="AN23" s="590"/>
      <c r="AO23" s="93" t="s">
        <v>517</v>
      </c>
      <c r="AP23" s="590" t="s">
        <v>516</v>
      </c>
      <c r="AQ23" s="590"/>
      <c r="AR23" s="590"/>
      <c r="AS23" s="590"/>
      <c r="AT23" s="590"/>
      <c r="AU23" s="590"/>
      <c r="AV23" s="594"/>
    </row>
    <row r="24" spans="1:48" ht="66" customHeight="1" thickBot="1">
      <c r="A24" s="585"/>
      <c r="B24" s="587"/>
      <c r="C24" s="587"/>
      <c r="D24" s="592"/>
      <c r="E24" s="592"/>
      <c r="F24" s="183" t="s">
        <v>461</v>
      </c>
      <c r="G24" s="183" t="s">
        <v>461</v>
      </c>
      <c r="H24" s="254" t="s">
        <v>443</v>
      </c>
      <c r="I24" s="254" t="s">
        <v>444</v>
      </c>
      <c r="J24" s="254" t="s">
        <v>97</v>
      </c>
      <c r="K24" s="254" t="s">
        <v>440</v>
      </c>
      <c r="L24" s="254" t="s">
        <v>6</v>
      </c>
      <c r="M24" s="183" t="s">
        <v>461</v>
      </c>
      <c r="N24" s="183" t="s">
        <v>461</v>
      </c>
      <c r="O24" s="254" t="s">
        <v>443</v>
      </c>
      <c r="P24" s="254" t="s">
        <v>444</v>
      </c>
      <c r="Q24" s="254" t="s">
        <v>97</v>
      </c>
      <c r="R24" s="254" t="s">
        <v>440</v>
      </c>
      <c r="S24" s="254" t="s">
        <v>6</v>
      </c>
      <c r="T24" s="183" t="s">
        <v>461</v>
      </c>
      <c r="U24" s="183" t="s">
        <v>461</v>
      </c>
      <c r="V24" s="254" t="s">
        <v>443</v>
      </c>
      <c r="W24" s="254" t="s">
        <v>444</v>
      </c>
      <c r="X24" s="254" t="s">
        <v>97</v>
      </c>
      <c r="Y24" s="254" t="s">
        <v>440</v>
      </c>
      <c r="Z24" s="254" t="s">
        <v>6</v>
      </c>
      <c r="AA24" s="183" t="s">
        <v>461</v>
      </c>
      <c r="AB24" s="183" t="s">
        <v>461</v>
      </c>
      <c r="AC24" s="254" t="s">
        <v>443</v>
      </c>
      <c r="AD24" s="254" t="s">
        <v>444</v>
      </c>
      <c r="AE24" s="254" t="s">
        <v>97</v>
      </c>
      <c r="AF24" s="254" t="s">
        <v>440</v>
      </c>
      <c r="AG24" s="254" t="s">
        <v>6</v>
      </c>
      <c r="AH24" s="183" t="s">
        <v>461</v>
      </c>
      <c r="AI24" s="183" t="s">
        <v>461</v>
      </c>
      <c r="AJ24" s="254" t="s">
        <v>443</v>
      </c>
      <c r="AK24" s="254" t="s">
        <v>444</v>
      </c>
      <c r="AL24" s="254" t="s">
        <v>97</v>
      </c>
      <c r="AM24" s="254" t="s">
        <v>440</v>
      </c>
      <c r="AN24" s="254" t="s">
        <v>6</v>
      </c>
      <c r="AO24" s="183" t="s">
        <v>461</v>
      </c>
      <c r="AP24" s="183" t="s">
        <v>461</v>
      </c>
      <c r="AQ24" s="254" t="s">
        <v>443</v>
      </c>
      <c r="AR24" s="254" t="s">
        <v>444</v>
      </c>
      <c r="AS24" s="254" t="s">
        <v>97</v>
      </c>
      <c r="AT24" s="254" t="s">
        <v>440</v>
      </c>
      <c r="AU24" s="254" t="s">
        <v>6</v>
      </c>
      <c r="AV24" s="594"/>
    </row>
    <row r="25" spans="1:48" ht="16.5" thickBot="1">
      <c r="A25" s="257">
        <v>1</v>
      </c>
      <c r="B25" s="258">
        <v>2</v>
      </c>
      <c r="C25" s="258">
        <v>3</v>
      </c>
      <c r="D25" s="258">
        <v>4</v>
      </c>
      <c r="E25" s="258">
        <v>5</v>
      </c>
      <c r="F25" s="259" t="s">
        <v>80</v>
      </c>
      <c r="G25" s="259" t="s">
        <v>81</v>
      </c>
      <c r="H25" s="259" t="s">
        <v>82</v>
      </c>
      <c r="I25" s="259" t="s">
        <v>83</v>
      </c>
      <c r="J25" s="259" t="s">
        <v>84</v>
      </c>
      <c r="K25" s="259" t="s">
        <v>85</v>
      </c>
      <c r="L25" s="259" t="s">
        <v>86</v>
      </c>
      <c r="M25" s="259" t="s">
        <v>87</v>
      </c>
      <c r="N25" s="259" t="s">
        <v>88</v>
      </c>
      <c r="O25" s="259" t="s">
        <v>89</v>
      </c>
      <c r="P25" s="259" t="s">
        <v>90</v>
      </c>
      <c r="Q25" s="259" t="s">
        <v>91</v>
      </c>
      <c r="R25" s="259" t="s">
        <v>92</v>
      </c>
      <c r="S25" s="259" t="s">
        <v>93</v>
      </c>
      <c r="T25" s="259" t="s">
        <v>98</v>
      </c>
      <c r="U25" s="259" t="s">
        <v>99</v>
      </c>
      <c r="V25" s="259" t="s">
        <v>100</v>
      </c>
      <c r="W25" s="259" t="s">
        <v>101</v>
      </c>
      <c r="X25" s="259" t="s">
        <v>102</v>
      </c>
      <c r="Y25" s="259" t="s">
        <v>103</v>
      </c>
      <c r="Z25" s="259" t="s">
        <v>104</v>
      </c>
      <c r="AA25" s="259" t="s">
        <v>105</v>
      </c>
      <c r="AB25" s="259" t="s">
        <v>106</v>
      </c>
      <c r="AC25" s="259" t="s">
        <v>107</v>
      </c>
      <c r="AD25" s="259" t="s">
        <v>108</v>
      </c>
      <c r="AE25" s="259" t="s">
        <v>109</v>
      </c>
      <c r="AF25" s="259" t="s">
        <v>110</v>
      </c>
      <c r="AG25" s="259" t="s">
        <v>111</v>
      </c>
      <c r="AH25" s="259" t="s">
        <v>226</v>
      </c>
      <c r="AI25" s="259" t="s">
        <v>227</v>
      </c>
      <c r="AJ25" s="259" t="s">
        <v>228</v>
      </c>
      <c r="AK25" s="259" t="s">
        <v>229</v>
      </c>
      <c r="AL25" s="259" t="s">
        <v>230</v>
      </c>
      <c r="AM25" s="259" t="s">
        <v>231</v>
      </c>
      <c r="AN25" s="259" t="s">
        <v>232</v>
      </c>
      <c r="AO25" s="259" t="s">
        <v>233</v>
      </c>
      <c r="AP25" s="259" t="s">
        <v>234</v>
      </c>
      <c r="AQ25" s="259" t="s">
        <v>235</v>
      </c>
      <c r="AR25" s="259" t="s">
        <v>236</v>
      </c>
      <c r="AS25" s="259" t="s">
        <v>237</v>
      </c>
      <c r="AT25" s="259" t="s">
        <v>238</v>
      </c>
      <c r="AU25" s="259" t="s">
        <v>239</v>
      </c>
      <c r="AV25" s="260" t="s">
        <v>580</v>
      </c>
    </row>
    <row r="26" spans="1:48" ht="31.5">
      <c r="A26" s="199"/>
      <c r="B26" s="223" t="s">
        <v>500</v>
      </c>
      <c r="C26" s="201" t="s">
        <v>274</v>
      </c>
      <c r="D26" s="224">
        <f>SUM(D27:D32)</f>
        <v>23.3303715338983</v>
      </c>
      <c r="E26" s="224">
        <f>SUM(E27:E32)</f>
        <v>23.33</v>
      </c>
      <c r="F26" s="255"/>
      <c r="G26" s="224">
        <f>SUM(G27:G32)</f>
        <v>23.3303715338983</v>
      </c>
      <c r="H26" s="224">
        <f>SUM(H27:H32)</f>
        <v>2</v>
      </c>
      <c r="I26" s="224">
        <f>SUM(I27:I32)</f>
        <v>0</v>
      </c>
      <c r="J26" s="224">
        <f>SUM(J27:J32)</f>
        <v>12.1</v>
      </c>
      <c r="K26" s="224">
        <f>SUM(K27:K32)</f>
        <v>0</v>
      </c>
      <c r="L26" s="255"/>
      <c r="M26" s="255"/>
      <c r="N26" s="224">
        <f>SUM(N27:N32)</f>
        <v>23.33</v>
      </c>
      <c r="O26" s="224">
        <f>SUM(O27:O32)</f>
        <v>2</v>
      </c>
      <c r="P26" s="224">
        <f>SUM(P27:P32)</f>
        <v>0</v>
      </c>
      <c r="Q26" s="224">
        <f>SUM(Q27:Q32)</f>
        <v>12.1</v>
      </c>
      <c r="R26" s="224">
        <f>SUM(R27:R32)</f>
        <v>0</v>
      </c>
      <c r="S26" s="255"/>
      <c r="T26" s="255"/>
      <c r="U26" s="224">
        <f>SUM(U27:U32)</f>
        <v>23.3303715338983</v>
      </c>
      <c r="V26" s="224">
        <f>SUM(V27:V32)</f>
        <v>2</v>
      </c>
      <c r="W26" s="224">
        <f>SUM(W27:W32)</f>
        <v>0</v>
      </c>
      <c r="X26" s="224">
        <f>SUM(X27:X32)</f>
        <v>12.1</v>
      </c>
      <c r="Y26" s="224">
        <f>SUM(Y27:Y32)</f>
        <v>0</v>
      </c>
      <c r="Z26" s="255"/>
      <c r="AA26" s="255"/>
      <c r="AB26" s="224">
        <f>SUM(AB27:AB32)</f>
        <v>23.33</v>
      </c>
      <c r="AC26" s="224">
        <f>SUM(AC27:AC32)</f>
        <v>2</v>
      </c>
      <c r="AD26" s="224">
        <f>SUM(AD27:AD32)</f>
        <v>0</v>
      </c>
      <c r="AE26" s="224">
        <f>SUM(AE27:AE32)</f>
        <v>12.1</v>
      </c>
      <c r="AF26" s="224">
        <f>SUM(AF27:AF32)</f>
        <v>0</v>
      </c>
      <c r="AG26" s="255"/>
      <c r="AH26" s="255"/>
      <c r="AI26" s="224">
        <f>SUM(AI27:AI32)</f>
        <v>23.3303715338983</v>
      </c>
      <c r="AJ26" s="224">
        <f>SUM(AJ27:AJ32)</f>
        <v>2</v>
      </c>
      <c r="AK26" s="224">
        <f>SUM(AK27:AK32)</f>
        <v>0</v>
      </c>
      <c r="AL26" s="224">
        <f>SUM(AL27:AL32)</f>
        <v>12.1</v>
      </c>
      <c r="AM26" s="224">
        <f>SUM(AM27:AM32)</f>
        <v>0</v>
      </c>
      <c r="AN26" s="255"/>
      <c r="AO26" s="255"/>
      <c r="AP26" s="224">
        <f>SUM(AP27:AP32)</f>
        <v>23.33</v>
      </c>
      <c r="AQ26" s="224">
        <f>SUM(AQ27:AQ32)</f>
        <v>2</v>
      </c>
      <c r="AR26" s="224">
        <f>SUM(AR27:AR32)</f>
        <v>0</v>
      </c>
      <c r="AS26" s="224">
        <f>SUM(AS27:AS32)</f>
        <v>12.1</v>
      </c>
      <c r="AT26" s="224">
        <f>SUM(AT27:AT32)</f>
        <v>0</v>
      </c>
      <c r="AU26" s="255"/>
      <c r="AV26" s="256"/>
    </row>
    <row r="27" spans="1:48" ht="15.75">
      <c r="A27" s="140" t="s">
        <v>501</v>
      </c>
      <c r="B27" s="134" t="s">
        <v>502</v>
      </c>
      <c r="C27" s="136" t="s">
        <v>274</v>
      </c>
      <c r="D27" s="145">
        <v>0</v>
      </c>
      <c r="E27" s="145">
        <v>0</v>
      </c>
      <c r="F27" s="129"/>
      <c r="G27" s="145">
        <v>0</v>
      </c>
      <c r="H27" s="145">
        <v>0</v>
      </c>
      <c r="I27" s="145">
        <v>0</v>
      </c>
      <c r="J27" s="145">
        <v>0</v>
      </c>
      <c r="K27" s="145">
        <v>0</v>
      </c>
      <c r="L27" s="129"/>
      <c r="M27" s="129"/>
      <c r="N27" s="145">
        <v>0</v>
      </c>
      <c r="O27" s="145">
        <v>0</v>
      </c>
      <c r="P27" s="145">
        <v>0</v>
      </c>
      <c r="Q27" s="145">
        <v>0</v>
      </c>
      <c r="R27" s="145">
        <v>0</v>
      </c>
      <c r="S27" s="129"/>
      <c r="T27" s="129"/>
      <c r="U27" s="145">
        <v>0</v>
      </c>
      <c r="V27" s="145">
        <v>0</v>
      </c>
      <c r="W27" s="145">
        <v>0</v>
      </c>
      <c r="X27" s="145">
        <v>0</v>
      </c>
      <c r="Y27" s="145">
        <v>0</v>
      </c>
      <c r="Z27" s="129"/>
      <c r="AA27" s="129"/>
      <c r="AB27" s="145">
        <v>0</v>
      </c>
      <c r="AC27" s="145">
        <v>0</v>
      </c>
      <c r="AD27" s="145">
        <v>0</v>
      </c>
      <c r="AE27" s="145">
        <v>0</v>
      </c>
      <c r="AF27" s="145">
        <v>0</v>
      </c>
      <c r="AG27" s="129"/>
      <c r="AH27" s="129"/>
      <c r="AI27" s="145">
        <v>0</v>
      </c>
      <c r="AJ27" s="145">
        <v>0</v>
      </c>
      <c r="AK27" s="145">
        <v>0</v>
      </c>
      <c r="AL27" s="145">
        <v>0</v>
      </c>
      <c r="AM27" s="145">
        <v>0</v>
      </c>
      <c r="AN27" s="129"/>
      <c r="AO27" s="129"/>
      <c r="AP27" s="145">
        <v>0</v>
      </c>
      <c r="AQ27" s="145">
        <v>0</v>
      </c>
      <c r="AR27" s="145">
        <v>0</v>
      </c>
      <c r="AS27" s="145">
        <v>0</v>
      </c>
      <c r="AT27" s="145">
        <v>0</v>
      </c>
      <c r="AU27" s="129"/>
      <c r="AV27" s="247"/>
    </row>
    <row r="28" spans="1:48" ht="31.5">
      <c r="A28" s="140" t="s">
        <v>503</v>
      </c>
      <c r="B28" s="134" t="s">
        <v>504</v>
      </c>
      <c r="C28" s="136" t="s">
        <v>274</v>
      </c>
      <c r="D28" s="145">
        <f>D33</f>
        <v>13.183371533898303</v>
      </c>
      <c r="E28" s="145">
        <f>E33</f>
        <v>13.821525423728813</v>
      </c>
      <c r="F28" s="129"/>
      <c r="G28" s="145">
        <f>G33</f>
        <v>13.183371533898303</v>
      </c>
      <c r="H28" s="145">
        <f>H33</f>
        <v>2</v>
      </c>
      <c r="I28" s="145">
        <f>I33</f>
        <v>0</v>
      </c>
      <c r="J28" s="145">
        <f>J33</f>
        <v>12.1</v>
      </c>
      <c r="K28" s="145">
        <f>K33</f>
        <v>0</v>
      </c>
      <c r="L28" s="129"/>
      <c r="M28" s="129"/>
      <c r="N28" s="145">
        <f>N33</f>
        <v>13.821525423728813</v>
      </c>
      <c r="O28" s="145">
        <f>O33</f>
        <v>2</v>
      </c>
      <c r="P28" s="145">
        <f>P33</f>
        <v>0</v>
      </c>
      <c r="Q28" s="145">
        <f>Q33</f>
        <v>12.1</v>
      </c>
      <c r="R28" s="145">
        <f>R33</f>
        <v>0</v>
      </c>
      <c r="S28" s="129"/>
      <c r="T28" s="129"/>
      <c r="U28" s="145">
        <f>U33</f>
        <v>13.183371533898303</v>
      </c>
      <c r="V28" s="145">
        <f>V33</f>
        <v>2</v>
      </c>
      <c r="W28" s="145">
        <f>W33</f>
        <v>0</v>
      </c>
      <c r="X28" s="145">
        <f>X33</f>
        <v>12.1</v>
      </c>
      <c r="Y28" s="145">
        <f>Y33</f>
        <v>0</v>
      </c>
      <c r="Z28" s="129"/>
      <c r="AA28" s="129"/>
      <c r="AB28" s="145">
        <f>AB33</f>
        <v>13.821525423728813</v>
      </c>
      <c r="AC28" s="145">
        <f>AC33</f>
        <v>2</v>
      </c>
      <c r="AD28" s="145">
        <f>AD33</f>
        <v>0</v>
      </c>
      <c r="AE28" s="145">
        <f>AE33</f>
        <v>12.1</v>
      </c>
      <c r="AF28" s="145">
        <f>AF33</f>
        <v>0</v>
      </c>
      <c r="AG28" s="129"/>
      <c r="AH28" s="129"/>
      <c r="AI28" s="145">
        <f>AI33</f>
        <v>13.183371533898303</v>
      </c>
      <c r="AJ28" s="145">
        <f>AJ33</f>
        <v>2</v>
      </c>
      <c r="AK28" s="145">
        <f>AK33</f>
        <v>0</v>
      </c>
      <c r="AL28" s="145">
        <f>AL33</f>
        <v>12.1</v>
      </c>
      <c r="AM28" s="145">
        <f>AM33</f>
        <v>0</v>
      </c>
      <c r="AN28" s="129"/>
      <c r="AO28" s="129"/>
      <c r="AP28" s="145">
        <f>AP33</f>
        <v>13.821525423728813</v>
      </c>
      <c r="AQ28" s="145">
        <f>AQ33</f>
        <v>2</v>
      </c>
      <c r="AR28" s="145">
        <f>AR33</f>
        <v>0</v>
      </c>
      <c r="AS28" s="145">
        <f>AS33</f>
        <v>12.1</v>
      </c>
      <c r="AT28" s="145">
        <f>AT33</f>
        <v>0</v>
      </c>
      <c r="AU28" s="129"/>
      <c r="AV28" s="247"/>
    </row>
    <row r="29" spans="1:48" ht="63">
      <c r="A29" s="140" t="s">
        <v>505</v>
      </c>
      <c r="B29" s="134" t="s">
        <v>506</v>
      </c>
      <c r="C29" s="136" t="s">
        <v>274</v>
      </c>
      <c r="D29" s="145">
        <v>0</v>
      </c>
      <c r="E29" s="145">
        <v>0</v>
      </c>
      <c r="F29" s="129"/>
      <c r="G29" s="145">
        <v>0</v>
      </c>
      <c r="H29" s="145">
        <v>0</v>
      </c>
      <c r="I29" s="145">
        <v>0</v>
      </c>
      <c r="J29" s="145">
        <v>0</v>
      </c>
      <c r="K29" s="145">
        <v>0</v>
      </c>
      <c r="L29" s="129"/>
      <c r="M29" s="129"/>
      <c r="N29" s="145">
        <v>0</v>
      </c>
      <c r="O29" s="145">
        <v>0</v>
      </c>
      <c r="P29" s="145">
        <v>0</v>
      </c>
      <c r="Q29" s="145">
        <v>0</v>
      </c>
      <c r="R29" s="145">
        <v>0</v>
      </c>
      <c r="S29" s="129"/>
      <c r="T29" s="129"/>
      <c r="U29" s="145">
        <v>0</v>
      </c>
      <c r="V29" s="145">
        <v>0</v>
      </c>
      <c r="W29" s="145">
        <v>0</v>
      </c>
      <c r="X29" s="145">
        <v>0</v>
      </c>
      <c r="Y29" s="145">
        <v>0</v>
      </c>
      <c r="Z29" s="129"/>
      <c r="AA29" s="129"/>
      <c r="AB29" s="145">
        <v>0</v>
      </c>
      <c r="AC29" s="145">
        <v>0</v>
      </c>
      <c r="AD29" s="145">
        <v>0</v>
      </c>
      <c r="AE29" s="145">
        <v>0</v>
      </c>
      <c r="AF29" s="145">
        <v>0</v>
      </c>
      <c r="AG29" s="129"/>
      <c r="AH29" s="129"/>
      <c r="AI29" s="145">
        <v>0</v>
      </c>
      <c r="AJ29" s="145">
        <v>0</v>
      </c>
      <c r="AK29" s="145">
        <v>0</v>
      </c>
      <c r="AL29" s="145">
        <v>0</v>
      </c>
      <c r="AM29" s="145">
        <v>0</v>
      </c>
      <c r="AN29" s="129"/>
      <c r="AO29" s="129"/>
      <c r="AP29" s="145">
        <v>0</v>
      </c>
      <c r="AQ29" s="145">
        <v>0</v>
      </c>
      <c r="AR29" s="145">
        <v>0</v>
      </c>
      <c r="AS29" s="145">
        <v>0</v>
      </c>
      <c r="AT29" s="145">
        <v>0</v>
      </c>
      <c r="AU29" s="129"/>
      <c r="AV29" s="247"/>
    </row>
    <row r="30" spans="1:48" ht="31.5">
      <c r="A30" s="140" t="s">
        <v>507</v>
      </c>
      <c r="B30" s="134" t="s">
        <v>508</v>
      </c>
      <c r="C30" s="136" t="s">
        <v>274</v>
      </c>
      <c r="D30" s="145">
        <f>D70</f>
        <v>0</v>
      </c>
      <c r="E30" s="145">
        <f>E70</f>
        <v>0</v>
      </c>
      <c r="F30" s="129"/>
      <c r="G30" s="145">
        <f>G70</f>
        <v>0</v>
      </c>
      <c r="H30" s="145">
        <f>H70</f>
        <v>0</v>
      </c>
      <c r="I30" s="145">
        <f>I70</f>
        <v>0</v>
      </c>
      <c r="J30" s="145">
        <f>J70</f>
        <v>0</v>
      </c>
      <c r="K30" s="145">
        <f>K70</f>
        <v>0</v>
      </c>
      <c r="L30" s="129"/>
      <c r="M30" s="129"/>
      <c r="N30" s="145">
        <f>N70</f>
        <v>0</v>
      </c>
      <c r="O30" s="145">
        <f>O70</f>
        <v>0</v>
      </c>
      <c r="P30" s="145">
        <f>P70</f>
        <v>0</v>
      </c>
      <c r="Q30" s="145">
        <f>Q70</f>
        <v>0</v>
      </c>
      <c r="R30" s="145">
        <f>R70</f>
        <v>0</v>
      </c>
      <c r="S30" s="129"/>
      <c r="T30" s="129"/>
      <c r="U30" s="145">
        <f>U70</f>
        <v>0</v>
      </c>
      <c r="V30" s="145">
        <f>V70</f>
        <v>0</v>
      </c>
      <c r="W30" s="145">
        <f>W70</f>
        <v>0</v>
      </c>
      <c r="X30" s="145">
        <f>X70</f>
        <v>0</v>
      </c>
      <c r="Y30" s="145">
        <f>Y70</f>
        <v>0</v>
      </c>
      <c r="Z30" s="129"/>
      <c r="AA30" s="129"/>
      <c r="AB30" s="145">
        <f>AB70</f>
        <v>0</v>
      </c>
      <c r="AC30" s="145">
        <f>AC70</f>
        <v>0</v>
      </c>
      <c r="AD30" s="145">
        <f>AD70</f>
        <v>0</v>
      </c>
      <c r="AE30" s="145">
        <f>AE70</f>
        <v>0</v>
      </c>
      <c r="AF30" s="145">
        <f>AF70</f>
        <v>0</v>
      </c>
      <c r="AG30" s="129"/>
      <c r="AH30" s="129"/>
      <c r="AI30" s="145">
        <f>AI70</f>
        <v>0</v>
      </c>
      <c r="AJ30" s="145">
        <f>AJ70</f>
        <v>0</v>
      </c>
      <c r="AK30" s="145">
        <f>AK70</f>
        <v>0</v>
      </c>
      <c r="AL30" s="145">
        <f>AL70</f>
        <v>0</v>
      </c>
      <c r="AM30" s="145">
        <f>AM70</f>
        <v>0</v>
      </c>
      <c r="AN30" s="129"/>
      <c r="AO30" s="129"/>
      <c r="AP30" s="145">
        <f>AP70</f>
        <v>0</v>
      </c>
      <c r="AQ30" s="145">
        <f>AQ70</f>
        <v>0</v>
      </c>
      <c r="AR30" s="145">
        <f>AR70</f>
        <v>0</v>
      </c>
      <c r="AS30" s="145">
        <f>AS70</f>
        <v>0</v>
      </c>
      <c r="AT30" s="145">
        <f>AT70</f>
        <v>0</v>
      </c>
      <c r="AU30" s="129"/>
      <c r="AV30" s="247"/>
    </row>
    <row r="31" spans="1:48" ht="47.25">
      <c r="A31" s="140" t="s">
        <v>509</v>
      </c>
      <c r="B31" s="135" t="s">
        <v>510</v>
      </c>
      <c r="C31" s="136" t="s">
        <v>274</v>
      </c>
      <c r="D31" s="145">
        <v>0</v>
      </c>
      <c r="E31" s="145">
        <v>0</v>
      </c>
      <c r="F31" s="129"/>
      <c r="G31" s="145">
        <v>0</v>
      </c>
      <c r="H31" s="145">
        <v>0</v>
      </c>
      <c r="I31" s="145">
        <v>0</v>
      </c>
      <c r="J31" s="145">
        <v>0</v>
      </c>
      <c r="K31" s="145">
        <v>0</v>
      </c>
      <c r="L31" s="129"/>
      <c r="M31" s="129"/>
      <c r="N31" s="145">
        <v>0</v>
      </c>
      <c r="O31" s="145">
        <v>0</v>
      </c>
      <c r="P31" s="145">
        <v>0</v>
      </c>
      <c r="Q31" s="145">
        <v>0</v>
      </c>
      <c r="R31" s="145">
        <v>0</v>
      </c>
      <c r="S31" s="129"/>
      <c r="T31" s="129"/>
      <c r="U31" s="145">
        <v>0</v>
      </c>
      <c r="V31" s="145">
        <v>0</v>
      </c>
      <c r="W31" s="145">
        <v>0</v>
      </c>
      <c r="X31" s="145">
        <v>0</v>
      </c>
      <c r="Y31" s="145">
        <v>0</v>
      </c>
      <c r="Z31" s="129"/>
      <c r="AA31" s="129"/>
      <c r="AB31" s="145">
        <v>0</v>
      </c>
      <c r="AC31" s="145">
        <v>0</v>
      </c>
      <c r="AD31" s="145">
        <v>0</v>
      </c>
      <c r="AE31" s="145">
        <v>0</v>
      </c>
      <c r="AF31" s="145">
        <v>0</v>
      </c>
      <c r="AG31" s="129"/>
      <c r="AH31" s="129"/>
      <c r="AI31" s="145">
        <v>0</v>
      </c>
      <c r="AJ31" s="145">
        <v>0</v>
      </c>
      <c r="AK31" s="145">
        <v>0</v>
      </c>
      <c r="AL31" s="145">
        <v>0</v>
      </c>
      <c r="AM31" s="145">
        <v>0</v>
      </c>
      <c r="AN31" s="129"/>
      <c r="AO31" s="129"/>
      <c r="AP31" s="145">
        <v>0</v>
      </c>
      <c r="AQ31" s="145">
        <v>0</v>
      </c>
      <c r="AR31" s="145">
        <v>0</v>
      </c>
      <c r="AS31" s="145">
        <v>0</v>
      </c>
      <c r="AT31" s="145">
        <v>0</v>
      </c>
      <c r="AU31" s="129"/>
      <c r="AV31" s="247"/>
    </row>
    <row r="32" spans="1:48" ht="15.75">
      <c r="A32" s="140" t="s">
        <v>511</v>
      </c>
      <c r="B32" s="135" t="s">
        <v>512</v>
      </c>
      <c r="C32" s="136" t="s">
        <v>274</v>
      </c>
      <c r="D32" s="145">
        <f>D65</f>
        <v>10.147</v>
      </c>
      <c r="E32" s="145">
        <f>E65</f>
        <v>9.508474576271187</v>
      </c>
      <c r="F32" s="129"/>
      <c r="G32" s="145">
        <f>G65</f>
        <v>10.147</v>
      </c>
      <c r="H32" s="145">
        <f>H65</f>
        <v>0</v>
      </c>
      <c r="I32" s="145">
        <f>I65</f>
        <v>0</v>
      </c>
      <c r="J32" s="145">
        <f>J65</f>
        <v>0</v>
      </c>
      <c r="K32" s="145">
        <f>K65</f>
        <v>0</v>
      </c>
      <c r="L32" s="129"/>
      <c r="M32" s="129"/>
      <c r="N32" s="145">
        <f>N65</f>
        <v>9.508474576271187</v>
      </c>
      <c r="O32" s="145">
        <f>O65</f>
        <v>0</v>
      </c>
      <c r="P32" s="145">
        <f>P65</f>
        <v>0</v>
      </c>
      <c r="Q32" s="145">
        <f>Q65</f>
        <v>0</v>
      </c>
      <c r="R32" s="145">
        <f>R65</f>
        <v>0</v>
      </c>
      <c r="S32" s="129"/>
      <c r="T32" s="129"/>
      <c r="U32" s="145">
        <f>U65</f>
        <v>10.147</v>
      </c>
      <c r="V32" s="145">
        <f>V65</f>
        <v>0</v>
      </c>
      <c r="W32" s="145">
        <f>W65</f>
        <v>0</v>
      </c>
      <c r="X32" s="145">
        <f>X65</f>
        <v>0</v>
      </c>
      <c r="Y32" s="145">
        <f>Y65</f>
        <v>0</v>
      </c>
      <c r="Z32" s="129"/>
      <c r="AA32" s="129"/>
      <c r="AB32" s="145">
        <f>AB65</f>
        <v>9.508474576271187</v>
      </c>
      <c r="AC32" s="145">
        <f>AC65</f>
        <v>0</v>
      </c>
      <c r="AD32" s="145">
        <f>AD65</f>
        <v>0</v>
      </c>
      <c r="AE32" s="145">
        <f>AE65</f>
        <v>0</v>
      </c>
      <c r="AF32" s="145">
        <f>AF65</f>
        <v>0</v>
      </c>
      <c r="AG32" s="129"/>
      <c r="AH32" s="129"/>
      <c r="AI32" s="145">
        <f>AI65</f>
        <v>10.147</v>
      </c>
      <c r="AJ32" s="145">
        <f>AJ65</f>
        <v>0</v>
      </c>
      <c r="AK32" s="145">
        <f>AK65</f>
        <v>0</v>
      </c>
      <c r="AL32" s="145">
        <f>AL65</f>
        <v>0</v>
      </c>
      <c r="AM32" s="145">
        <f>AM65</f>
        <v>0</v>
      </c>
      <c r="AN32" s="129"/>
      <c r="AO32" s="129"/>
      <c r="AP32" s="145">
        <f>AP65</f>
        <v>9.508474576271187</v>
      </c>
      <c r="AQ32" s="145">
        <f>AQ65</f>
        <v>0</v>
      </c>
      <c r="AR32" s="145">
        <f>AR65</f>
        <v>0</v>
      </c>
      <c r="AS32" s="145">
        <f>AS65</f>
        <v>0</v>
      </c>
      <c r="AT32" s="145">
        <f>AT65</f>
        <v>0</v>
      </c>
      <c r="AU32" s="129"/>
      <c r="AV32" s="247"/>
    </row>
    <row r="33" spans="1:48" ht="47.25">
      <c r="A33" s="237">
        <v>1</v>
      </c>
      <c r="B33" s="137" t="s">
        <v>273</v>
      </c>
      <c r="C33" s="136" t="s">
        <v>274</v>
      </c>
      <c r="D33" s="145">
        <f>D34+D61</f>
        <v>13.183371533898303</v>
      </c>
      <c r="E33" s="145">
        <f>E34+E61</f>
        <v>13.821525423728813</v>
      </c>
      <c r="F33" s="129"/>
      <c r="G33" s="145">
        <f>G34+G61</f>
        <v>13.183371533898303</v>
      </c>
      <c r="H33" s="145">
        <f>H34+H61</f>
        <v>2</v>
      </c>
      <c r="I33" s="145">
        <f>I34+I61</f>
        <v>0</v>
      </c>
      <c r="J33" s="145">
        <f>J34+J61</f>
        <v>12.1</v>
      </c>
      <c r="K33" s="145">
        <f>K34+K61</f>
        <v>0</v>
      </c>
      <c r="L33" s="129"/>
      <c r="M33" s="129"/>
      <c r="N33" s="145">
        <f>N34+N61</f>
        <v>13.821525423728813</v>
      </c>
      <c r="O33" s="145">
        <f>O34+O61</f>
        <v>2</v>
      </c>
      <c r="P33" s="145">
        <f>P34+P61</f>
        <v>0</v>
      </c>
      <c r="Q33" s="145">
        <f>Q34+Q61</f>
        <v>12.1</v>
      </c>
      <c r="R33" s="145">
        <f>R34+R61</f>
        <v>0</v>
      </c>
      <c r="S33" s="129"/>
      <c r="T33" s="129"/>
      <c r="U33" s="145">
        <f>U34+U61</f>
        <v>13.183371533898303</v>
      </c>
      <c r="V33" s="145">
        <f>V34+V61</f>
        <v>2</v>
      </c>
      <c r="W33" s="145">
        <f>W34+W61</f>
        <v>0</v>
      </c>
      <c r="X33" s="145">
        <f>X34+X61</f>
        <v>12.1</v>
      </c>
      <c r="Y33" s="145">
        <f>Y34+Y61</f>
        <v>0</v>
      </c>
      <c r="Z33" s="129"/>
      <c r="AA33" s="129"/>
      <c r="AB33" s="145">
        <f>AB34+AB61</f>
        <v>13.821525423728813</v>
      </c>
      <c r="AC33" s="145">
        <f>AC34+AC61</f>
        <v>2</v>
      </c>
      <c r="AD33" s="145">
        <f>AD34+AD61</f>
        <v>0</v>
      </c>
      <c r="AE33" s="145">
        <f>AE34+AE61</f>
        <v>12.1</v>
      </c>
      <c r="AF33" s="145">
        <f>AF34+AF61</f>
        <v>0</v>
      </c>
      <c r="AG33" s="129"/>
      <c r="AH33" s="129"/>
      <c r="AI33" s="145">
        <f>AI34+AI61</f>
        <v>13.183371533898303</v>
      </c>
      <c r="AJ33" s="145">
        <f>AJ34+AJ61</f>
        <v>2</v>
      </c>
      <c r="AK33" s="145">
        <f>AK34+AK61</f>
        <v>0</v>
      </c>
      <c r="AL33" s="145">
        <f>AL34+AL61</f>
        <v>12.1</v>
      </c>
      <c r="AM33" s="145">
        <f>AM34+AM61</f>
        <v>0</v>
      </c>
      <c r="AN33" s="129"/>
      <c r="AO33" s="129"/>
      <c r="AP33" s="145">
        <f>AP34+AP61</f>
        <v>13.821525423728813</v>
      </c>
      <c r="AQ33" s="145">
        <f>AQ34+AQ61</f>
        <v>2</v>
      </c>
      <c r="AR33" s="145">
        <f>AR34+AR61</f>
        <v>0</v>
      </c>
      <c r="AS33" s="145">
        <f>AS34+AS61</f>
        <v>12.1</v>
      </c>
      <c r="AT33" s="145">
        <f>AT34+AT61</f>
        <v>0</v>
      </c>
      <c r="AU33" s="129"/>
      <c r="AV33" s="247"/>
    </row>
    <row r="34" spans="1:48" ht="47.25">
      <c r="A34" s="140" t="s">
        <v>301</v>
      </c>
      <c r="B34" s="137" t="s">
        <v>276</v>
      </c>
      <c r="C34" s="136" t="s">
        <v>274</v>
      </c>
      <c r="D34" s="145">
        <f>SUM(D35:D60)</f>
        <v>11.964808872881354</v>
      </c>
      <c r="E34" s="145">
        <f>SUM(E35:E60)</f>
        <v>12.193622432203389</v>
      </c>
      <c r="F34" s="129"/>
      <c r="G34" s="145">
        <f>SUM(G35:G60)</f>
        <v>11.964808872881354</v>
      </c>
      <c r="H34" s="145">
        <f>SUM(H35:H60)</f>
        <v>0</v>
      </c>
      <c r="I34" s="145">
        <f>SUM(I35:I60)</f>
        <v>0</v>
      </c>
      <c r="J34" s="145">
        <f>SUM(J35:J60)</f>
        <v>12.1</v>
      </c>
      <c r="K34" s="145">
        <f>SUM(K35:K60)</f>
        <v>0</v>
      </c>
      <c r="L34" s="129"/>
      <c r="M34" s="129"/>
      <c r="N34" s="145">
        <f>SUM(N35:N60)</f>
        <v>12.193622432203389</v>
      </c>
      <c r="O34" s="145">
        <f>SUM(O35:O60)</f>
        <v>0</v>
      </c>
      <c r="P34" s="145">
        <f>SUM(P35:P60)</f>
        <v>0</v>
      </c>
      <c r="Q34" s="145">
        <f>SUM(Q35:Q60)</f>
        <v>12.1</v>
      </c>
      <c r="R34" s="145">
        <f>SUM(R35:R60)</f>
        <v>0</v>
      </c>
      <c r="S34" s="129"/>
      <c r="T34" s="129"/>
      <c r="U34" s="145">
        <f>SUM(U35:U60)</f>
        <v>11.964808872881354</v>
      </c>
      <c r="V34" s="145">
        <f>SUM(V35:V60)</f>
        <v>0</v>
      </c>
      <c r="W34" s="145">
        <f>SUM(W35:W60)</f>
        <v>0</v>
      </c>
      <c r="X34" s="145">
        <f>SUM(X35:X60)</f>
        <v>12.1</v>
      </c>
      <c r="Y34" s="145">
        <f>SUM(Y35:Y60)</f>
        <v>0</v>
      </c>
      <c r="Z34" s="129"/>
      <c r="AA34" s="129"/>
      <c r="AB34" s="145">
        <f>SUM(AB35:AB60)</f>
        <v>12.193622432203389</v>
      </c>
      <c r="AC34" s="145">
        <f>SUM(AC35:AC60)</f>
        <v>0</v>
      </c>
      <c r="AD34" s="145">
        <f>SUM(AD35:AD60)</f>
        <v>0</v>
      </c>
      <c r="AE34" s="145">
        <f>SUM(AE35:AE60)</f>
        <v>12.1</v>
      </c>
      <c r="AF34" s="145">
        <f>SUM(AF35:AF60)</f>
        <v>0</v>
      </c>
      <c r="AG34" s="129"/>
      <c r="AH34" s="129"/>
      <c r="AI34" s="145">
        <f>SUM(AI35:AI60)</f>
        <v>11.964808872881354</v>
      </c>
      <c r="AJ34" s="145">
        <f>SUM(AJ35:AJ60)</f>
        <v>0</v>
      </c>
      <c r="AK34" s="145">
        <f>SUM(AK35:AK60)</f>
        <v>0</v>
      </c>
      <c r="AL34" s="145">
        <f>SUM(AL35:AL60)</f>
        <v>12.1</v>
      </c>
      <c r="AM34" s="145">
        <f>SUM(AM35:AM60)</f>
        <v>0</v>
      </c>
      <c r="AN34" s="129"/>
      <c r="AO34" s="129"/>
      <c r="AP34" s="145">
        <f>SUM(AP35:AP60)</f>
        <v>12.193622432203389</v>
      </c>
      <c r="AQ34" s="145">
        <f>SUM(AQ35:AQ60)</f>
        <v>0</v>
      </c>
      <c r="AR34" s="145">
        <f>SUM(AR35:AR60)</f>
        <v>0</v>
      </c>
      <c r="AS34" s="145">
        <f>SUM(AS35:AS60)</f>
        <v>12.1</v>
      </c>
      <c r="AT34" s="145">
        <f>SUM(AT35:AT60)</f>
        <v>0</v>
      </c>
      <c r="AU34" s="129"/>
      <c r="AV34" s="247"/>
    </row>
    <row r="35" spans="1:48" s="2" customFormat="1" ht="31.5">
      <c r="A35" s="248" t="str">
        <f>1!A33</f>
        <v>1.1.1</v>
      </c>
      <c r="B35" s="178" t="str">
        <f>1!B33</f>
        <v>Реконструкция ВЛ-10 кВ от ТП -165 до ТП-186 (СИП), п.Иноземцево, L= 0,3 км</v>
      </c>
      <c r="C35" s="127" t="str">
        <f>1!C33</f>
        <v>G_Gelezno_014</v>
      </c>
      <c r="D35" s="129">
        <f>3!H32</f>
        <v>0.38109911016949155</v>
      </c>
      <c r="E35" s="129">
        <f>3!I32</f>
        <v>0.38109911016949155</v>
      </c>
      <c r="F35" s="129"/>
      <c r="G35" s="129">
        <f>D35</f>
        <v>0.38109911016949155</v>
      </c>
      <c r="H35" s="129"/>
      <c r="I35" s="129"/>
      <c r="J35" s="129">
        <v>0.3</v>
      </c>
      <c r="K35" s="129"/>
      <c r="L35" s="129"/>
      <c r="M35" s="129"/>
      <c r="N35" s="129">
        <f>E35</f>
        <v>0.38109911016949155</v>
      </c>
      <c r="O35" s="129"/>
      <c r="P35" s="129"/>
      <c r="Q35" s="129">
        <v>0.3</v>
      </c>
      <c r="R35" s="129"/>
      <c r="S35" s="129"/>
      <c r="T35" s="129"/>
      <c r="U35" s="129">
        <f>G35</f>
        <v>0.38109911016949155</v>
      </c>
      <c r="V35" s="129"/>
      <c r="W35" s="129"/>
      <c r="X35" s="129">
        <f>J35</f>
        <v>0.3</v>
      </c>
      <c r="Y35" s="129"/>
      <c r="Z35" s="129"/>
      <c r="AA35" s="129"/>
      <c r="AB35" s="129">
        <f>N35</f>
        <v>0.38109911016949155</v>
      </c>
      <c r="AC35" s="129"/>
      <c r="AD35" s="129"/>
      <c r="AE35" s="129">
        <f>Q35</f>
        <v>0.3</v>
      </c>
      <c r="AF35" s="129"/>
      <c r="AG35" s="129"/>
      <c r="AH35" s="129"/>
      <c r="AI35" s="129">
        <f>U35</f>
        <v>0.38109911016949155</v>
      </c>
      <c r="AJ35" s="129"/>
      <c r="AK35" s="129"/>
      <c r="AL35" s="129">
        <f>X35</f>
        <v>0.3</v>
      </c>
      <c r="AM35" s="129"/>
      <c r="AN35" s="129"/>
      <c r="AO35" s="129"/>
      <c r="AP35" s="129">
        <f>AB35</f>
        <v>0.38109911016949155</v>
      </c>
      <c r="AQ35" s="129"/>
      <c r="AR35" s="129"/>
      <c r="AS35" s="129">
        <f>AE35</f>
        <v>0.3</v>
      </c>
      <c r="AT35" s="129"/>
      <c r="AU35" s="129"/>
      <c r="AV35" s="210" t="s">
        <v>258</v>
      </c>
    </row>
    <row r="36" spans="1:48" s="2" customFormat="1" ht="31.5">
      <c r="A36" s="248" t="str">
        <f>1!A34</f>
        <v>1.1.2</v>
      </c>
      <c r="B36" s="178" t="str">
        <f>1!B34</f>
        <v>Реконструкция ВЛ-0,4 кВ в СИП от ТП-30 ул.Октябрьская, г.Железноводск, L=0,5 км</v>
      </c>
      <c r="C36" s="127" t="str">
        <f>1!C34</f>
        <v>G_Gelezno_015</v>
      </c>
      <c r="D36" s="129">
        <f>3!H33</f>
        <v>0.36301216101694916</v>
      </c>
      <c r="E36" s="129">
        <f>3!I33</f>
        <v>0.36301216101694916</v>
      </c>
      <c r="F36" s="129"/>
      <c r="G36" s="129">
        <f aca="true" t="shared" si="0" ref="G36:G58">D36</f>
        <v>0.36301216101694916</v>
      </c>
      <c r="H36" s="129"/>
      <c r="I36" s="129"/>
      <c r="J36" s="129">
        <v>0.5</v>
      </c>
      <c r="K36" s="129"/>
      <c r="L36" s="129"/>
      <c r="M36" s="129"/>
      <c r="N36" s="129">
        <f aca="true" t="shared" si="1" ref="N36:N59">E36</f>
        <v>0.36301216101694916</v>
      </c>
      <c r="O36" s="129"/>
      <c r="P36" s="129"/>
      <c r="Q36" s="129">
        <v>0.5</v>
      </c>
      <c r="R36" s="129"/>
      <c r="S36" s="129"/>
      <c r="T36" s="129"/>
      <c r="U36" s="129">
        <f aca="true" t="shared" si="2" ref="U36:U58">G36</f>
        <v>0.36301216101694916</v>
      </c>
      <c r="V36" s="129"/>
      <c r="W36" s="129"/>
      <c r="X36" s="129">
        <f aca="true" t="shared" si="3" ref="X36:X58">J36</f>
        <v>0.5</v>
      </c>
      <c r="Y36" s="129"/>
      <c r="Z36" s="129"/>
      <c r="AA36" s="129"/>
      <c r="AB36" s="129">
        <f aca="true" t="shared" si="4" ref="AB36:AB59">N36</f>
        <v>0.36301216101694916</v>
      </c>
      <c r="AC36" s="129"/>
      <c r="AD36" s="129"/>
      <c r="AE36" s="129">
        <f aca="true" t="shared" si="5" ref="AE36:AE57">Q36</f>
        <v>0.5</v>
      </c>
      <c r="AF36" s="129"/>
      <c r="AG36" s="129"/>
      <c r="AH36" s="129"/>
      <c r="AI36" s="129">
        <f aca="true" t="shared" si="6" ref="AI36:AI58">U36</f>
        <v>0.36301216101694916</v>
      </c>
      <c r="AJ36" s="129"/>
      <c r="AK36" s="129"/>
      <c r="AL36" s="129">
        <f aca="true" t="shared" si="7" ref="AL36:AL58">X36</f>
        <v>0.5</v>
      </c>
      <c r="AM36" s="129"/>
      <c r="AN36" s="129"/>
      <c r="AO36" s="129"/>
      <c r="AP36" s="129">
        <f aca="true" t="shared" si="8" ref="AP36:AP59">AB36</f>
        <v>0.36301216101694916</v>
      </c>
      <c r="AQ36" s="129"/>
      <c r="AR36" s="129"/>
      <c r="AS36" s="129">
        <f aca="true" t="shared" si="9" ref="AS36:AS57">AE36</f>
        <v>0.5</v>
      </c>
      <c r="AT36" s="129"/>
      <c r="AU36" s="129"/>
      <c r="AV36" s="210" t="s">
        <v>258</v>
      </c>
    </row>
    <row r="37" spans="1:48" s="2" customFormat="1" ht="31.5">
      <c r="A37" s="248" t="str">
        <f>1!A35</f>
        <v>1.1.3</v>
      </c>
      <c r="B37" s="178" t="str">
        <f>1!B35</f>
        <v>Реконструкция ВЛ-0,4 кВ в СИП от ТП-31 ул.Октябрьская, г.Железноводск, L=0,4 км</v>
      </c>
      <c r="C37" s="127" t="str">
        <f>1!C35</f>
        <v>G_Gelezno_016</v>
      </c>
      <c r="D37" s="129">
        <f>3!H34</f>
        <v>0.4091253305084746</v>
      </c>
      <c r="E37" s="129">
        <f>3!I34</f>
        <v>0.4091253305084746</v>
      </c>
      <c r="F37" s="129"/>
      <c r="G37" s="129">
        <f t="shared" si="0"/>
        <v>0.4091253305084746</v>
      </c>
      <c r="H37" s="129"/>
      <c r="I37" s="129"/>
      <c r="J37" s="129">
        <v>0.4</v>
      </c>
      <c r="K37" s="129"/>
      <c r="L37" s="129"/>
      <c r="M37" s="129"/>
      <c r="N37" s="129">
        <f t="shared" si="1"/>
        <v>0.4091253305084746</v>
      </c>
      <c r="O37" s="129"/>
      <c r="P37" s="129"/>
      <c r="Q37" s="129">
        <v>0.4</v>
      </c>
      <c r="R37" s="129"/>
      <c r="S37" s="129"/>
      <c r="T37" s="129"/>
      <c r="U37" s="129">
        <f t="shared" si="2"/>
        <v>0.4091253305084746</v>
      </c>
      <c r="V37" s="129"/>
      <c r="W37" s="129"/>
      <c r="X37" s="129">
        <f t="shared" si="3"/>
        <v>0.4</v>
      </c>
      <c r="Y37" s="129"/>
      <c r="Z37" s="129"/>
      <c r="AA37" s="129"/>
      <c r="AB37" s="129">
        <f t="shared" si="4"/>
        <v>0.4091253305084746</v>
      </c>
      <c r="AC37" s="129"/>
      <c r="AD37" s="129"/>
      <c r="AE37" s="129">
        <f t="shared" si="5"/>
        <v>0.4</v>
      </c>
      <c r="AF37" s="129"/>
      <c r="AG37" s="129"/>
      <c r="AH37" s="129"/>
      <c r="AI37" s="129">
        <f t="shared" si="6"/>
        <v>0.4091253305084746</v>
      </c>
      <c r="AJ37" s="129"/>
      <c r="AK37" s="129"/>
      <c r="AL37" s="129">
        <f t="shared" si="7"/>
        <v>0.4</v>
      </c>
      <c r="AM37" s="129"/>
      <c r="AN37" s="129"/>
      <c r="AO37" s="129"/>
      <c r="AP37" s="129">
        <f t="shared" si="8"/>
        <v>0.4091253305084746</v>
      </c>
      <c r="AQ37" s="129"/>
      <c r="AR37" s="129"/>
      <c r="AS37" s="129">
        <f t="shared" si="9"/>
        <v>0.4</v>
      </c>
      <c r="AT37" s="129"/>
      <c r="AU37" s="129"/>
      <c r="AV37" s="210" t="s">
        <v>258</v>
      </c>
    </row>
    <row r="38" spans="1:48" s="2" customFormat="1" ht="31.5">
      <c r="A38" s="248" t="str">
        <f>1!A36</f>
        <v>1.1.4</v>
      </c>
      <c r="B38" s="178" t="str">
        <f>1!B36</f>
        <v>Реконструкция ВЛ-0,4 кВ в СИП по ул.Развальская, г.Железноводск, L=0,25 км</v>
      </c>
      <c r="C38" s="127" t="str">
        <f>1!C36</f>
        <v>G_Gelezno_017</v>
      </c>
      <c r="D38" s="129">
        <f>3!H35</f>
        <v>0.2050264491525424</v>
      </c>
      <c r="E38" s="129">
        <f>3!I35</f>
        <v>0.2050264491525424</v>
      </c>
      <c r="F38" s="129"/>
      <c r="G38" s="129">
        <f t="shared" si="0"/>
        <v>0.2050264491525424</v>
      </c>
      <c r="H38" s="129"/>
      <c r="I38" s="129"/>
      <c r="J38" s="129">
        <v>0.25</v>
      </c>
      <c r="K38" s="129"/>
      <c r="L38" s="129"/>
      <c r="M38" s="129"/>
      <c r="N38" s="129">
        <f t="shared" si="1"/>
        <v>0.2050264491525424</v>
      </c>
      <c r="O38" s="129"/>
      <c r="P38" s="129"/>
      <c r="Q38" s="129">
        <v>0.25</v>
      </c>
      <c r="R38" s="129"/>
      <c r="S38" s="129"/>
      <c r="T38" s="129"/>
      <c r="U38" s="129">
        <f t="shared" si="2"/>
        <v>0.2050264491525424</v>
      </c>
      <c r="V38" s="129"/>
      <c r="W38" s="129"/>
      <c r="X38" s="129">
        <f t="shared" si="3"/>
        <v>0.25</v>
      </c>
      <c r="Y38" s="129"/>
      <c r="Z38" s="129"/>
      <c r="AA38" s="129"/>
      <c r="AB38" s="129">
        <f t="shared" si="4"/>
        <v>0.2050264491525424</v>
      </c>
      <c r="AC38" s="129"/>
      <c r="AD38" s="129"/>
      <c r="AE38" s="129">
        <f t="shared" si="5"/>
        <v>0.25</v>
      </c>
      <c r="AF38" s="129"/>
      <c r="AG38" s="129"/>
      <c r="AH38" s="129"/>
      <c r="AI38" s="129">
        <f t="shared" si="6"/>
        <v>0.2050264491525424</v>
      </c>
      <c r="AJ38" s="129"/>
      <c r="AK38" s="129"/>
      <c r="AL38" s="129">
        <f t="shared" si="7"/>
        <v>0.25</v>
      </c>
      <c r="AM38" s="129"/>
      <c r="AN38" s="129"/>
      <c r="AO38" s="129"/>
      <c r="AP38" s="129">
        <f t="shared" si="8"/>
        <v>0.2050264491525424</v>
      </c>
      <c r="AQ38" s="129"/>
      <c r="AR38" s="129"/>
      <c r="AS38" s="129">
        <f t="shared" si="9"/>
        <v>0.25</v>
      </c>
      <c r="AT38" s="129"/>
      <c r="AU38" s="129"/>
      <c r="AV38" s="210" t="s">
        <v>258</v>
      </c>
    </row>
    <row r="39" spans="1:48" s="2" customFormat="1" ht="47.25">
      <c r="A39" s="248" t="str">
        <f>1!A37</f>
        <v>1.1.5</v>
      </c>
      <c r="B39" s="178" t="str">
        <f>1!B37</f>
        <v>Реконструкция ВЛ-0,4 кВ в СИП по ул.Пушкина от ТП-185, п.Иноземцево, L=0,35 км</v>
      </c>
      <c r="C39" s="127" t="str">
        <f>1!C37</f>
        <v>G_Gelezno_018</v>
      </c>
      <c r="D39" s="129">
        <f>3!H36</f>
        <v>0.7002914745762713</v>
      </c>
      <c r="E39" s="129">
        <f>3!I36</f>
        <v>0.7002914745762713</v>
      </c>
      <c r="F39" s="129"/>
      <c r="G39" s="129">
        <f t="shared" si="0"/>
        <v>0.7002914745762713</v>
      </c>
      <c r="H39" s="129"/>
      <c r="I39" s="129"/>
      <c r="J39" s="129">
        <v>0.35</v>
      </c>
      <c r="K39" s="129"/>
      <c r="L39" s="129"/>
      <c r="M39" s="129"/>
      <c r="N39" s="129">
        <f t="shared" si="1"/>
        <v>0.7002914745762713</v>
      </c>
      <c r="O39" s="129"/>
      <c r="P39" s="129"/>
      <c r="Q39" s="129">
        <v>0.35</v>
      </c>
      <c r="R39" s="129"/>
      <c r="S39" s="129"/>
      <c r="T39" s="129"/>
      <c r="U39" s="129">
        <f t="shared" si="2"/>
        <v>0.7002914745762713</v>
      </c>
      <c r="V39" s="129"/>
      <c r="W39" s="129"/>
      <c r="X39" s="129">
        <f t="shared" si="3"/>
        <v>0.35</v>
      </c>
      <c r="Y39" s="129"/>
      <c r="Z39" s="129"/>
      <c r="AA39" s="129"/>
      <c r="AB39" s="129">
        <f t="shared" si="4"/>
        <v>0.7002914745762713</v>
      </c>
      <c r="AC39" s="129"/>
      <c r="AD39" s="129"/>
      <c r="AE39" s="129">
        <f t="shared" si="5"/>
        <v>0.35</v>
      </c>
      <c r="AF39" s="129"/>
      <c r="AG39" s="129"/>
      <c r="AH39" s="129"/>
      <c r="AI39" s="129">
        <f t="shared" si="6"/>
        <v>0.7002914745762713</v>
      </c>
      <c r="AJ39" s="129"/>
      <c r="AK39" s="129"/>
      <c r="AL39" s="129">
        <f t="shared" si="7"/>
        <v>0.35</v>
      </c>
      <c r="AM39" s="129"/>
      <c r="AN39" s="129"/>
      <c r="AO39" s="129"/>
      <c r="AP39" s="129">
        <f t="shared" si="8"/>
        <v>0.7002914745762713</v>
      </c>
      <c r="AQ39" s="129"/>
      <c r="AR39" s="129"/>
      <c r="AS39" s="129">
        <f t="shared" si="9"/>
        <v>0.35</v>
      </c>
      <c r="AT39" s="129"/>
      <c r="AU39" s="129"/>
      <c r="AV39" s="210" t="s">
        <v>258</v>
      </c>
    </row>
    <row r="40" spans="1:48" s="2" customFormat="1" ht="47.25">
      <c r="A40" s="248" t="str">
        <f>1!A38</f>
        <v>1.1.6</v>
      </c>
      <c r="B40" s="178" t="str">
        <f>1!B38</f>
        <v>Реконструкция ВЛ-0,4 кВ ул.Матросова ( инв.№ 0000412 ), г.Железноводск, пос.Бештау, L=0,18 км</v>
      </c>
      <c r="C40" s="127" t="str">
        <f>1!C38</f>
        <v>G_Gelezno_019</v>
      </c>
      <c r="D40" s="129">
        <f>3!H37</f>
        <v>0.14869428813559324</v>
      </c>
      <c r="E40" s="129">
        <f>3!I37</f>
        <v>0.14869428813559324</v>
      </c>
      <c r="F40" s="129"/>
      <c r="G40" s="129">
        <f t="shared" si="0"/>
        <v>0.14869428813559324</v>
      </c>
      <c r="H40" s="129"/>
      <c r="I40" s="129"/>
      <c r="J40" s="129">
        <v>0.18</v>
      </c>
      <c r="K40" s="129"/>
      <c r="L40" s="129"/>
      <c r="M40" s="129"/>
      <c r="N40" s="129">
        <f t="shared" si="1"/>
        <v>0.14869428813559324</v>
      </c>
      <c r="O40" s="129"/>
      <c r="P40" s="129"/>
      <c r="Q40" s="129">
        <v>0.18</v>
      </c>
      <c r="R40" s="129"/>
      <c r="S40" s="129"/>
      <c r="T40" s="129"/>
      <c r="U40" s="129">
        <f t="shared" si="2"/>
        <v>0.14869428813559324</v>
      </c>
      <c r="V40" s="129"/>
      <c r="W40" s="129"/>
      <c r="X40" s="129">
        <f t="shared" si="3"/>
        <v>0.18</v>
      </c>
      <c r="Y40" s="129"/>
      <c r="Z40" s="129"/>
      <c r="AA40" s="129"/>
      <c r="AB40" s="129">
        <f t="shared" si="4"/>
        <v>0.14869428813559324</v>
      </c>
      <c r="AC40" s="129"/>
      <c r="AD40" s="129"/>
      <c r="AE40" s="129">
        <f t="shared" si="5"/>
        <v>0.18</v>
      </c>
      <c r="AF40" s="129"/>
      <c r="AG40" s="129"/>
      <c r="AH40" s="129"/>
      <c r="AI40" s="129">
        <f t="shared" si="6"/>
        <v>0.14869428813559324</v>
      </c>
      <c r="AJ40" s="129"/>
      <c r="AK40" s="129"/>
      <c r="AL40" s="129">
        <f t="shared" si="7"/>
        <v>0.18</v>
      </c>
      <c r="AM40" s="129"/>
      <c r="AN40" s="129"/>
      <c r="AO40" s="129"/>
      <c r="AP40" s="129">
        <f t="shared" si="8"/>
        <v>0.14869428813559324</v>
      </c>
      <c r="AQ40" s="129"/>
      <c r="AR40" s="129"/>
      <c r="AS40" s="129">
        <f t="shared" si="9"/>
        <v>0.18</v>
      </c>
      <c r="AT40" s="129"/>
      <c r="AU40" s="129"/>
      <c r="AV40" s="210" t="s">
        <v>258</v>
      </c>
    </row>
    <row r="41" spans="1:48" s="2" customFormat="1" ht="47.25">
      <c r="A41" s="248" t="str">
        <f>1!A39</f>
        <v>1.1.7</v>
      </c>
      <c r="B41" s="178" t="str">
        <f>1!B39</f>
        <v>Реконструкция ВЛ-0,4 кВ ул.Ленинградская ( инв.№ 0000402 ), г.Железноводск, пос.Бештау, L=0,22 км</v>
      </c>
      <c r="C41" s="127" t="str">
        <f>1!C39</f>
        <v>G_Gelezno_020</v>
      </c>
      <c r="D41" s="129">
        <f>3!H38</f>
        <v>0.20176449152542372</v>
      </c>
      <c r="E41" s="129">
        <f>3!I38</f>
        <v>0.20176449152542372</v>
      </c>
      <c r="F41" s="129"/>
      <c r="G41" s="129">
        <f t="shared" si="0"/>
        <v>0.20176449152542372</v>
      </c>
      <c r="H41" s="129"/>
      <c r="I41" s="129"/>
      <c r="J41" s="129">
        <v>0.22</v>
      </c>
      <c r="K41" s="129"/>
      <c r="L41" s="129"/>
      <c r="M41" s="129"/>
      <c r="N41" s="129">
        <f t="shared" si="1"/>
        <v>0.20176449152542372</v>
      </c>
      <c r="O41" s="129"/>
      <c r="P41" s="129"/>
      <c r="Q41" s="129">
        <v>0.22</v>
      </c>
      <c r="R41" s="129"/>
      <c r="S41" s="129"/>
      <c r="T41" s="129"/>
      <c r="U41" s="129">
        <f t="shared" si="2"/>
        <v>0.20176449152542372</v>
      </c>
      <c r="V41" s="129"/>
      <c r="W41" s="129"/>
      <c r="X41" s="129">
        <f t="shared" si="3"/>
        <v>0.22</v>
      </c>
      <c r="Y41" s="129"/>
      <c r="Z41" s="129"/>
      <c r="AA41" s="129"/>
      <c r="AB41" s="129">
        <f t="shared" si="4"/>
        <v>0.20176449152542372</v>
      </c>
      <c r="AC41" s="129"/>
      <c r="AD41" s="129"/>
      <c r="AE41" s="129">
        <f t="shared" si="5"/>
        <v>0.22</v>
      </c>
      <c r="AF41" s="129"/>
      <c r="AG41" s="129"/>
      <c r="AH41" s="129"/>
      <c r="AI41" s="129">
        <f t="shared" si="6"/>
        <v>0.20176449152542372</v>
      </c>
      <c r="AJ41" s="129"/>
      <c r="AK41" s="129"/>
      <c r="AL41" s="129">
        <f t="shared" si="7"/>
        <v>0.22</v>
      </c>
      <c r="AM41" s="129"/>
      <c r="AN41" s="129"/>
      <c r="AO41" s="129"/>
      <c r="AP41" s="129">
        <f t="shared" si="8"/>
        <v>0.20176449152542372</v>
      </c>
      <c r="AQ41" s="129"/>
      <c r="AR41" s="129"/>
      <c r="AS41" s="129">
        <f t="shared" si="9"/>
        <v>0.22</v>
      </c>
      <c r="AT41" s="129"/>
      <c r="AU41" s="129"/>
      <c r="AV41" s="210" t="s">
        <v>258</v>
      </c>
    </row>
    <row r="42" spans="1:48" s="2" customFormat="1" ht="47.25">
      <c r="A42" s="248" t="str">
        <f>1!A40</f>
        <v>1.1.8</v>
      </c>
      <c r="B42" s="178" t="str">
        <f>1!B40</f>
        <v>Реконструкция ВЛ-0,4 кВ ул.Комарова ( инв. № 0000388 ), г.Железноводск, пос.Бештау, L=0,14 км</v>
      </c>
      <c r="C42" s="127" t="str">
        <f>1!C40</f>
        <v>G_Gelezno_021</v>
      </c>
      <c r="D42" s="129">
        <f>3!H39</f>
        <v>0.1612535338983051</v>
      </c>
      <c r="E42" s="129">
        <f>3!I39</f>
        <v>0.1612535338983051</v>
      </c>
      <c r="F42" s="129"/>
      <c r="G42" s="129">
        <f t="shared" si="0"/>
        <v>0.1612535338983051</v>
      </c>
      <c r="H42" s="129"/>
      <c r="I42" s="129"/>
      <c r="J42" s="129">
        <v>0.14</v>
      </c>
      <c r="K42" s="129"/>
      <c r="L42" s="129"/>
      <c r="M42" s="129"/>
      <c r="N42" s="129">
        <f t="shared" si="1"/>
        <v>0.1612535338983051</v>
      </c>
      <c r="O42" s="129"/>
      <c r="P42" s="129"/>
      <c r="Q42" s="129">
        <v>0.14</v>
      </c>
      <c r="R42" s="129"/>
      <c r="S42" s="129"/>
      <c r="T42" s="129"/>
      <c r="U42" s="129">
        <f t="shared" si="2"/>
        <v>0.1612535338983051</v>
      </c>
      <c r="V42" s="129"/>
      <c r="W42" s="129"/>
      <c r="X42" s="129">
        <f t="shared" si="3"/>
        <v>0.14</v>
      </c>
      <c r="Y42" s="129"/>
      <c r="Z42" s="129"/>
      <c r="AA42" s="129"/>
      <c r="AB42" s="129">
        <f t="shared" si="4"/>
        <v>0.1612535338983051</v>
      </c>
      <c r="AC42" s="129"/>
      <c r="AD42" s="129"/>
      <c r="AE42" s="129">
        <f t="shared" si="5"/>
        <v>0.14</v>
      </c>
      <c r="AF42" s="129"/>
      <c r="AG42" s="129"/>
      <c r="AH42" s="129"/>
      <c r="AI42" s="129">
        <f t="shared" si="6"/>
        <v>0.1612535338983051</v>
      </c>
      <c r="AJ42" s="129"/>
      <c r="AK42" s="129"/>
      <c r="AL42" s="129">
        <f t="shared" si="7"/>
        <v>0.14</v>
      </c>
      <c r="AM42" s="129"/>
      <c r="AN42" s="129"/>
      <c r="AO42" s="129"/>
      <c r="AP42" s="129">
        <f t="shared" si="8"/>
        <v>0.1612535338983051</v>
      </c>
      <c r="AQ42" s="129"/>
      <c r="AR42" s="129"/>
      <c r="AS42" s="129">
        <f t="shared" si="9"/>
        <v>0.14</v>
      </c>
      <c r="AT42" s="129"/>
      <c r="AU42" s="129"/>
      <c r="AV42" s="210" t="s">
        <v>258</v>
      </c>
    </row>
    <row r="43" spans="1:48" s="2" customFormat="1" ht="47.25">
      <c r="A43" s="248" t="str">
        <f>1!A41</f>
        <v>1.1.9</v>
      </c>
      <c r="B43" s="178" t="str">
        <f>1!B41</f>
        <v>Реконструкция ВЛ-0,4 кВ ул.Глинки ( инв.№ 0000357 ), г.Железноводск, пос.Бештау, L=0,64 км</v>
      </c>
      <c r="C43" s="127" t="str">
        <f>1!C41</f>
        <v>G_Gelezno_022</v>
      </c>
      <c r="D43" s="129">
        <f>3!H40</f>
        <v>0.5905448305084746</v>
      </c>
      <c r="E43" s="129">
        <f>3!I40</f>
        <v>0.5905448305084746</v>
      </c>
      <c r="F43" s="129"/>
      <c r="G43" s="129">
        <f t="shared" si="0"/>
        <v>0.5905448305084746</v>
      </c>
      <c r="H43" s="129"/>
      <c r="I43" s="129"/>
      <c r="J43" s="129">
        <v>0.64</v>
      </c>
      <c r="K43" s="129"/>
      <c r="L43" s="129"/>
      <c r="M43" s="129"/>
      <c r="N43" s="129">
        <f t="shared" si="1"/>
        <v>0.5905448305084746</v>
      </c>
      <c r="O43" s="129"/>
      <c r="P43" s="129"/>
      <c r="Q43" s="129">
        <v>0.64</v>
      </c>
      <c r="R43" s="129"/>
      <c r="S43" s="129"/>
      <c r="T43" s="129"/>
      <c r="U43" s="129">
        <f t="shared" si="2"/>
        <v>0.5905448305084746</v>
      </c>
      <c r="V43" s="129"/>
      <c r="W43" s="129"/>
      <c r="X43" s="129">
        <f>J43</f>
        <v>0.64</v>
      </c>
      <c r="Y43" s="129"/>
      <c r="Z43" s="129"/>
      <c r="AA43" s="129"/>
      <c r="AB43" s="129">
        <f t="shared" si="4"/>
        <v>0.5905448305084746</v>
      </c>
      <c r="AC43" s="129"/>
      <c r="AD43" s="129"/>
      <c r="AE43" s="129">
        <f t="shared" si="5"/>
        <v>0.64</v>
      </c>
      <c r="AF43" s="129"/>
      <c r="AG43" s="129"/>
      <c r="AH43" s="129"/>
      <c r="AI43" s="129">
        <f t="shared" si="6"/>
        <v>0.5905448305084746</v>
      </c>
      <c r="AJ43" s="129"/>
      <c r="AK43" s="129"/>
      <c r="AL43" s="129">
        <f t="shared" si="7"/>
        <v>0.64</v>
      </c>
      <c r="AM43" s="129"/>
      <c r="AN43" s="129"/>
      <c r="AO43" s="129"/>
      <c r="AP43" s="129">
        <f t="shared" si="8"/>
        <v>0.5905448305084746</v>
      </c>
      <c r="AQ43" s="129"/>
      <c r="AR43" s="129"/>
      <c r="AS43" s="129">
        <f t="shared" si="9"/>
        <v>0.64</v>
      </c>
      <c r="AT43" s="129"/>
      <c r="AU43" s="129"/>
      <c r="AV43" s="210" t="s">
        <v>258</v>
      </c>
    </row>
    <row r="44" spans="1:48" s="2" customFormat="1" ht="47.25">
      <c r="A44" s="248" t="str">
        <f>1!A42</f>
        <v>1.1.10</v>
      </c>
      <c r="B44" s="178" t="str">
        <f>1!B42</f>
        <v>Реконструкция ВЛ-0,4 кВ ул.Глинки ( инв.№ 0000358 ), г.Железноводск, пос.Бештау, L=0,36 км</v>
      </c>
      <c r="C44" s="127" t="str">
        <f>1!C42</f>
        <v>G_Gelezno_023</v>
      </c>
      <c r="D44" s="129">
        <f>3!H41</f>
        <v>0.36430284745762714</v>
      </c>
      <c r="E44" s="129">
        <f>3!I41</f>
        <v>0.36430284745762714</v>
      </c>
      <c r="F44" s="129"/>
      <c r="G44" s="129">
        <f t="shared" si="0"/>
        <v>0.36430284745762714</v>
      </c>
      <c r="H44" s="129"/>
      <c r="I44" s="129"/>
      <c r="J44" s="129">
        <v>0.36</v>
      </c>
      <c r="K44" s="129"/>
      <c r="L44" s="129"/>
      <c r="M44" s="129"/>
      <c r="N44" s="129">
        <f t="shared" si="1"/>
        <v>0.36430284745762714</v>
      </c>
      <c r="O44" s="129"/>
      <c r="P44" s="129"/>
      <c r="Q44" s="129">
        <v>0.36</v>
      </c>
      <c r="R44" s="129"/>
      <c r="S44" s="129"/>
      <c r="T44" s="129"/>
      <c r="U44" s="129">
        <f t="shared" si="2"/>
        <v>0.36430284745762714</v>
      </c>
      <c r="V44" s="129"/>
      <c r="W44" s="129"/>
      <c r="X44" s="129">
        <f t="shared" si="3"/>
        <v>0.36</v>
      </c>
      <c r="Y44" s="129"/>
      <c r="Z44" s="129"/>
      <c r="AA44" s="129"/>
      <c r="AB44" s="129">
        <f t="shared" si="4"/>
        <v>0.36430284745762714</v>
      </c>
      <c r="AC44" s="129"/>
      <c r="AD44" s="129"/>
      <c r="AE44" s="129">
        <f t="shared" si="5"/>
        <v>0.36</v>
      </c>
      <c r="AF44" s="129"/>
      <c r="AG44" s="129"/>
      <c r="AH44" s="129"/>
      <c r="AI44" s="129">
        <f t="shared" si="6"/>
        <v>0.36430284745762714</v>
      </c>
      <c r="AJ44" s="129"/>
      <c r="AK44" s="129"/>
      <c r="AL44" s="129">
        <f t="shared" si="7"/>
        <v>0.36</v>
      </c>
      <c r="AM44" s="129"/>
      <c r="AN44" s="129"/>
      <c r="AO44" s="129"/>
      <c r="AP44" s="129">
        <f t="shared" si="8"/>
        <v>0.36430284745762714</v>
      </c>
      <c r="AQ44" s="129"/>
      <c r="AR44" s="129"/>
      <c r="AS44" s="129">
        <f t="shared" si="9"/>
        <v>0.36</v>
      </c>
      <c r="AT44" s="129"/>
      <c r="AU44" s="129"/>
      <c r="AV44" s="210" t="s">
        <v>258</v>
      </c>
    </row>
    <row r="45" spans="1:48" s="2" customFormat="1" ht="47.25">
      <c r="A45" s="248" t="str">
        <f>1!A43</f>
        <v>1.1.11</v>
      </c>
      <c r="B45" s="178" t="str">
        <f>1!B43</f>
        <v>Реконструкция ВЛ-0,4 кВ в СИП по ул.Бахановича, 118-128,Ф-"Развальская-Кутузова",г.Железноводск, L=0,12 км</v>
      </c>
      <c r="C45" s="127" t="str">
        <f>1!C43</f>
        <v>G_Gelezno_024</v>
      </c>
      <c r="D45" s="129">
        <f>3!H42</f>
        <v>0.1783645</v>
      </c>
      <c r="E45" s="129">
        <f>3!I42</f>
        <v>0.1783645</v>
      </c>
      <c r="F45" s="129"/>
      <c r="G45" s="129">
        <f t="shared" si="0"/>
        <v>0.1783645</v>
      </c>
      <c r="H45" s="129"/>
      <c r="I45" s="129"/>
      <c r="J45" s="129">
        <v>0.12</v>
      </c>
      <c r="K45" s="129"/>
      <c r="L45" s="129"/>
      <c r="M45" s="129"/>
      <c r="N45" s="129">
        <f t="shared" si="1"/>
        <v>0.1783645</v>
      </c>
      <c r="O45" s="129"/>
      <c r="P45" s="129"/>
      <c r="Q45" s="129">
        <v>0.12</v>
      </c>
      <c r="R45" s="129"/>
      <c r="S45" s="129"/>
      <c r="T45" s="129"/>
      <c r="U45" s="129">
        <f t="shared" si="2"/>
        <v>0.1783645</v>
      </c>
      <c r="V45" s="129"/>
      <c r="W45" s="129"/>
      <c r="X45" s="129">
        <f t="shared" si="3"/>
        <v>0.12</v>
      </c>
      <c r="Y45" s="129"/>
      <c r="Z45" s="129"/>
      <c r="AA45" s="129"/>
      <c r="AB45" s="129">
        <f t="shared" si="4"/>
        <v>0.1783645</v>
      </c>
      <c r="AC45" s="129"/>
      <c r="AD45" s="129"/>
      <c r="AE45" s="129">
        <f t="shared" si="5"/>
        <v>0.12</v>
      </c>
      <c r="AF45" s="129"/>
      <c r="AG45" s="129"/>
      <c r="AH45" s="129"/>
      <c r="AI45" s="129">
        <f t="shared" si="6"/>
        <v>0.1783645</v>
      </c>
      <c r="AJ45" s="129"/>
      <c r="AK45" s="129"/>
      <c r="AL45" s="129">
        <f t="shared" si="7"/>
        <v>0.12</v>
      </c>
      <c r="AM45" s="129"/>
      <c r="AN45" s="129"/>
      <c r="AO45" s="129"/>
      <c r="AP45" s="129">
        <f t="shared" si="8"/>
        <v>0.1783645</v>
      </c>
      <c r="AQ45" s="129"/>
      <c r="AR45" s="129"/>
      <c r="AS45" s="129">
        <f t="shared" si="9"/>
        <v>0.12</v>
      </c>
      <c r="AT45" s="129"/>
      <c r="AU45" s="129"/>
      <c r="AV45" s="210" t="s">
        <v>258</v>
      </c>
    </row>
    <row r="46" spans="1:48" s="2" customFormat="1" ht="31.5">
      <c r="A46" s="248" t="str">
        <f>1!A44</f>
        <v>1.1.12</v>
      </c>
      <c r="B46" s="178" t="str">
        <f>1!B44</f>
        <v>Реконструкция ВЛ-0,4 кВ в СИП от ТП-172 по ул Мира, п.Иноземцево, L=0,5 км</v>
      </c>
      <c r="C46" s="127" t="str">
        <f>1!C44</f>
        <v>G_Gelezno_025</v>
      </c>
      <c r="D46" s="129">
        <f>3!H43</f>
        <v>0.8334975423728814</v>
      </c>
      <c r="E46" s="129">
        <f>3!I43</f>
        <v>0.8334975423728814</v>
      </c>
      <c r="F46" s="129"/>
      <c r="G46" s="129">
        <f t="shared" si="0"/>
        <v>0.8334975423728814</v>
      </c>
      <c r="H46" s="129"/>
      <c r="I46" s="129"/>
      <c r="J46" s="129">
        <v>0.5</v>
      </c>
      <c r="K46" s="129"/>
      <c r="L46" s="129"/>
      <c r="M46" s="129"/>
      <c r="N46" s="129">
        <f t="shared" si="1"/>
        <v>0.8334975423728814</v>
      </c>
      <c r="O46" s="129"/>
      <c r="P46" s="129"/>
      <c r="Q46" s="129">
        <v>0.5</v>
      </c>
      <c r="R46" s="129"/>
      <c r="S46" s="129"/>
      <c r="T46" s="129"/>
      <c r="U46" s="129">
        <f t="shared" si="2"/>
        <v>0.8334975423728814</v>
      </c>
      <c r="V46" s="129"/>
      <c r="W46" s="129"/>
      <c r="X46" s="129">
        <f t="shared" si="3"/>
        <v>0.5</v>
      </c>
      <c r="Y46" s="129"/>
      <c r="Z46" s="129"/>
      <c r="AA46" s="129"/>
      <c r="AB46" s="129">
        <f t="shared" si="4"/>
        <v>0.8334975423728814</v>
      </c>
      <c r="AC46" s="129"/>
      <c r="AD46" s="129"/>
      <c r="AE46" s="129">
        <f t="shared" si="5"/>
        <v>0.5</v>
      </c>
      <c r="AF46" s="129"/>
      <c r="AG46" s="129"/>
      <c r="AH46" s="129"/>
      <c r="AI46" s="129">
        <f t="shared" si="6"/>
        <v>0.8334975423728814</v>
      </c>
      <c r="AJ46" s="129"/>
      <c r="AK46" s="129"/>
      <c r="AL46" s="129">
        <f t="shared" si="7"/>
        <v>0.5</v>
      </c>
      <c r="AM46" s="129"/>
      <c r="AN46" s="129"/>
      <c r="AO46" s="129"/>
      <c r="AP46" s="129">
        <f t="shared" si="8"/>
        <v>0.8334975423728814</v>
      </c>
      <c r="AQ46" s="129"/>
      <c r="AR46" s="129"/>
      <c r="AS46" s="129">
        <f t="shared" si="9"/>
        <v>0.5</v>
      </c>
      <c r="AT46" s="129"/>
      <c r="AU46" s="129"/>
      <c r="AV46" s="210" t="s">
        <v>258</v>
      </c>
    </row>
    <row r="47" spans="1:48" s="2" customFormat="1" ht="31.5">
      <c r="A47" s="248" t="str">
        <f>1!A45</f>
        <v>1.1.13</v>
      </c>
      <c r="B47" s="178" t="str">
        <f>1!B45</f>
        <v>Реконструкция ВЛ-0,4 кВ в СИП от ТП-176 по ул Мира, п.Иноземцево, L=0,8 км</v>
      </c>
      <c r="C47" s="127" t="str">
        <f>1!C45</f>
        <v>G_Gelezno_026</v>
      </c>
      <c r="D47" s="129">
        <f>3!H44</f>
        <v>0.8385495593220339</v>
      </c>
      <c r="E47" s="129">
        <f>3!I44</f>
        <v>0.8385495593220339</v>
      </c>
      <c r="F47" s="129"/>
      <c r="G47" s="129">
        <f t="shared" si="0"/>
        <v>0.8385495593220339</v>
      </c>
      <c r="H47" s="129"/>
      <c r="I47" s="129"/>
      <c r="J47" s="129">
        <v>0.8</v>
      </c>
      <c r="K47" s="129"/>
      <c r="L47" s="129"/>
      <c r="M47" s="129"/>
      <c r="N47" s="129">
        <f t="shared" si="1"/>
        <v>0.8385495593220339</v>
      </c>
      <c r="O47" s="129"/>
      <c r="P47" s="129"/>
      <c r="Q47" s="129">
        <v>0.8</v>
      </c>
      <c r="R47" s="129"/>
      <c r="S47" s="129"/>
      <c r="T47" s="129"/>
      <c r="U47" s="129">
        <f t="shared" si="2"/>
        <v>0.8385495593220339</v>
      </c>
      <c r="V47" s="129"/>
      <c r="W47" s="129"/>
      <c r="X47" s="129">
        <f t="shared" si="3"/>
        <v>0.8</v>
      </c>
      <c r="Y47" s="129"/>
      <c r="Z47" s="129"/>
      <c r="AA47" s="129"/>
      <c r="AB47" s="129">
        <f t="shared" si="4"/>
        <v>0.8385495593220339</v>
      </c>
      <c r="AC47" s="129"/>
      <c r="AD47" s="129"/>
      <c r="AE47" s="129">
        <f t="shared" si="5"/>
        <v>0.8</v>
      </c>
      <c r="AF47" s="129"/>
      <c r="AG47" s="129"/>
      <c r="AH47" s="129"/>
      <c r="AI47" s="129">
        <f t="shared" si="6"/>
        <v>0.8385495593220339</v>
      </c>
      <c r="AJ47" s="129"/>
      <c r="AK47" s="129"/>
      <c r="AL47" s="129">
        <f t="shared" si="7"/>
        <v>0.8</v>
      </c>
      <c r="AM47" s="129"/>
      <c r="AN47" s="129"/>
      <c r="AO47" s="129"/>
      <c r="AP47" s="129">
        <f t="shared" si="8"/>
        <v>0.8385495593220339</v>
      </c>
      <c r="AQ47" s="129"/>
      <c r="AR47" s="129"/>
      <c r="AS47" s="129">
        <f t="shared" si="9"/>
        <v>0.8</v>
      </c>
      <c r="AT47" s="129"/>
      <c r="AU47" s="129"/>
      <c r="AV47" s="210" t="s">
        <v>258</v>
      </c>
    </row>
    <row r="48" spans="1:48" s="2" customFormat="1" ht="31.5">
      <c r="A48" s="248" t="str">
        <f>1!A46</f>
        <v>1.1.14</v>
      </c>
      <c r="B48" s="178" t="str">
        <f>1!B46</f>
        <v>Реконструкция ВЛ-0,4 кВ в СИП по ул.Шоссейная, п.Иноземцево, L=0,5 км</v>
      </c>
      <c r="C48" s="127" t="str">
        <f>1!C46</f>
        <v>G_Gelezno_027</v>
      </c>
      <c r="D48" s="129">
        <f>3!H45</f>
        <v>0.603408</v>
      </c>
      <c r="E48" s="129">
        <f>3!I45</f>
        <v>0.603408</v>
      </c>
      <c r="F48" s="129"/>
      <c r="G48" s="129">
        <f t="shared" si="0"/>
        <v>0.603408</v>
      </c>
      <c r="H48" s="129"/>
      <c r="I48" s="129"/>
      <c r="J48" s="129">
        <v>0.5</v>
      </c>
      <c r="K48" s="129"/>
      <c r="L48" s="129"/>
      <c r="M48" s="129"/>
      <c r="N48" s="129">
        <f t="shared" si="1"/>
        <v>0.603408</v>
      </c>
      <c r="O48" s="129"/>
      <c r="P48" s="129"/>
      <c r="Q48" s="129">
        <v>0.5</v>
      </c>
      <c r="R48" s="129"/>
      <c r="S48" s="129"/>
      <c r="T48" s="129"/>
      <c r="U48" s="129">
        <f t="shared" si="2"/>
        <v>0.603408</v>
      </c>
      <c r="V48" s="129"/>
      <c r="W48" s="129"/>
      <c r="X48" s="129">
        <f t="shared" si="3"/>
        <v>0.5</v>
      </c>
      <c r="Y48" s="129"/>
      <c r="Z48" s="129"/>
      <c r="AA48" s="129"/>
      <c r="AB48" s="129">
        <f t="shared" si="4"/>
        <v>0.603408</v>
      </c>
      <c r="AC48" s="129"/>
      <c r="AD48" s="129"/>
      <c r="AE48" s="129">
        <f t="shared" si="5"/>
        <v>0.5</v>
      </c>
      <c r="AF48" s="129"/>
      <c r="AG48" s="129"/>
      <c r="AH48" s="129"/>
      <c r="AI48" s="129">
        <f t="shared" si="6"/>
        <v>0.603408</v>
      </c>
      <c r="AJ48" s="129"/>
      <c r="AK48" s="129"/>
      <c r="AL48" s="129">
        <f t="shared" si="7"/>
        <v>0.5</v>
      </c>
      <c r="AM48" s="129"/>
      <c r="AN48" s="129"/>
      <c r="AO48" s="129"/>
      <c r="AP48" s="129">
        <f t="shared" si="8"/>
        <v>0.603408</v>
      </c>
      <c r="AQ48" s="129"/>
      <c r="AR48" s="129"/>
      <c r="AS48" s="129">
        <f t="shared" si="9"/>
        <v>0.5</v>
      </c>
      <c r="AT48" s="129"/>
      <c r="AU48" s="129"/>
      <c r="AV48" s="210" t="s">
        <v>258</v>
      </c>
    </row>
    <row r="49" spans="1:48" s="2" customFormat="1" ht="47.25">
      <c r="A49" s="248" t="str">
        <f>1!A47</f>
        <v>1.1.15</v>
      </c>
      <c r="B49" s="178" t="str">
        <f>1!B47</f>
        <v>Реконструкция ВЛ-0,4 кВ в СИП от ТП-186 по ул Бештаугорская (верх), г.Железноводск, L=0,73км</v>
      </c>
      <c r="C49" s="127" t="str">
        <f>1!C47</f>
        <v>G_Gelezno_028</v>
      </c>
      <c r="D49" s="129">
        <f>3!H46</f>
        <v>0.6734008135593221</v>
      </c>
      <c r="E49" s="129">
        <f>3!I46</f>
        <v>0.6734008135593221</v>
      </c>
      <c r="F49" s="129"/>
      <c r="G49" s="129">
        <f t="shared" si="0"/>
        <v>0.6734008135593221</v>
      </c>
      <c r="H49" s="129"/>
      <c r="I49" s="129"/>
      <c r="J49" s="129">
        <v>0.73</v>
      </c>
      <c r="K49" s="129"/>
      <c r="L49" s="129"/>
      <c r="M49" s="129"/>
      <c r="N49" s="129">
        <f t="shared" si="1"/>
        <v>0.6734008135593221</v>
      </c>
      <c r="O49" s="129"/>
      <c r="P49" s="129"/>
      <c r="Q49" s="129">
        <v>0.73</v>
      </c>
      <c r="R49" s="129"/>
      <c r="S49" s="129"/>
      <c r="T49" s="129"/>
      <c r="U49" s="129">
        <f t="shared" si="2"/>
        <v>0.6734008135593221</v>
      </c>
      <c r="V49" s="129"/>
      <c r="W49" s="129"/>
      <c r="X49" s="129">
        <f t="shared" si="3"/>
        <v>0.73</v>
      </c>
      <c r="Y49" s="129"/>
      <c r="Z49" s="129"/>
      <c r="AA49" s="129"/>
      <c r="AB49" s="129">
        <f t="shared" si="4"/>
        <v>0.6734008135593221</v>
      </c>
      <c r="AC49" s="129"/>
      <c r="AD49" s="129"/>
      <c r="AE49" s="129">
        <f t="shared" si="5"/>
        <v>0.73</v>
      </c>
      <c r="AF49" s="129"/>
      <c r="AG49" s="129"/>
      <c r="AH49" s="129"/>
      <c r="AI49" s="129">
        <f t="shared" si="6"/>
        <v>0.6734008135593221</v>
      </c>
      <c r="AJ49" s="129"/>
      <c r="AK49" s="129"/>
      <c r="AL49" s="129">
        <f t="shared" si="7"/>
        <v>0.73</v>
      </c>
      <c r="AM49" s="129"/>
      <c r="AN49" s="129"/>
      <c r="AO49" s="129"/>
      <c r="AP49" s="129">
        <f t="shared" si="8"/>
        <v>0.6734008135593221</v>
      </c>
      <c r="AQ49" s="129"/>
      <c r="AR49" s="129"/>
      <c r="AS49" s="129">
        <f t="shared" si="9"/>
        <v>0.73</v>
      </c>
      <c r="AT49" s="129"/>
      <c r="AU49" s="129"/>
      <c r="AV49" s="210" t="s">
        <v>258</v>
      </c>
    </row>
    <row r="50" spans="1:48" s="2" customFormat="1" ht="47.25">
      <c r="A50" s="248" t="str">
        <f>1!A48</f>
        <v>1.1.16</v>
      </c>
      <c r="B50" s="178" t="str">
        <f>1!B48</f>
        <v>Реконструкция ВЛ-0,4 кВ в СИП от ТП-186 по ул Бештаугорская (низ), г.Железноводск, L=0,77 км</v>
      </c>
      <c r="C50" s="127" t="str">
        <f>1!C48</f>
        <v>G_Gelezno_029</v>
      </c>
      <c r="D50" s="129">
        <f>3!H47</f>
        <v>0.6497716610169492</v>
      </c>
      <c r="E50" s="129">
        <f>3!I47</f>
        <v>0.6497716610169492</v>
      </c>
      <c r="F50" s="129"/>
      <c r="G50" s="129">
        <f t="shared" si="0"/>
        <v>0.6497716610169492</v>
      </c>
      <c r="H50" s="129"/>
      <c r="I50" s="129"/>
      <c r="J50" s="129">
        <v>0.77</v>
      </c>
      <c r="K50" s="129"/>
      <c r="L50" s="129"/>
      <c r="M50" s="129"/>
      <c r="N50" s="129">
        <f t="shared" si="1"/>
        <v>0.6497716610169492</v>
      </c>
      <c r="O50" s="129"/>
      <c r="P50" s="129"/>
      <c r="Q50" s="129">
        <v>0.77</v>
      </c>
      <c r="R50" s="129"/>
      <c r="S50" s="129"/>
      <c r="T50" s="129"/>
      <c r="U50" s="129">
        <f t="shared" si="2"/>
        <v>0.6497716610169492</v>
      </c>
      <c r="V50" s="129"/>
      <c r="W50" s="129"/>
      <c r="X50" s="129">
        <f t="shared" si="3"/>
        <v>0.77</v>
      </c>
      <c r="Y50" s="129"/>
      <c r="Z50" s="129"/>
      <c r="AA50" s="129"/>
      <c r="AB50" s="129">
        <f t="shared" si="4"/>
        <v>0.6497716610169492</v>
      </c>
      <c r="AC50" s="129"/>
      <c r="AD50" s="129"/>
      <c r="AE50" s="129">
        <f t="shared" si="5"/>
        <v>0.77</v>
      </c>
      <c r="AF50" s="129"/>
      <c r="AG50" s="129"/>
      <c r="AH50" s="129"/>
      <c r="AI50" s="129">
        <f t="shared" si="6"/>
        <v>0.6497716610169492</v>
      </c>
      <c r="AJ50" s="129"/>
      <c r="AK50" s="129"/>
      <c r="AL50" s="129">
        <f t="shared" si="7"/>
        <v>0.77</v>
      </c>
      <c r="AM50" s="129"/>
      <c r="AN50" s="129"/>
      <c r="AO50" s="129"/>
      <c r="AP50" s="129">
        <f t="shared" si="8"/>
        <v>0.6497716610169492</v>
      </c>
      <c r="AQ50" s="129"/>
      <c r="AR50" s="129"/>
      <c r="AS50" s="129">
        <f t="shared" si="9"/>
        <v>0.77</v>
      </c>
      <c r="AT50" s="129"/>
      <c r="AU50" s="129"/>
      <c r="AV50" s="210" t="s">
        <v>258</v>
      </c>
    </row>
    <row r="51" spans="1:48" s="2" customFormat="1" ht="31.5">
      <c r="A51" s="248" t="str">
        <f>1!A49</f>
        <v>1.1.17</v>
      </c>
      <c r="B51" s="178" t="str">
        <f>1!B49</f>
        <v>Реконструкция ВЛ-0,4 кВ в СИП от ТП-193 по ул Колхозная, п.Иноземцево, L=0,8 км</v>
      </c>
      <c r="C51" s="127" t="str">
        <f>1!C49</f>
        <v>G_Gelezno_030</v>
      </c>
      <c r="D51" s="129">
        <f>3!H48</f>
        <v>0.660906093220339</v>
      </c>
      <c r="E51" s="129">
        <f>3!I48</f>
        <v>0.660906093220339</v>
      </c>
      <c r="F51" s="129"/>
      <c r="G51" s="129">
        <f t="shared" si="0"/>
        <v>0.660906093220339</v>
      </c>
      <c r="H51" s="129"/>
      <c r="I51" s="129"/>
      <c r="J51" s="129">
        <v>0.8</v>
      </c>
      <c r="K51" s="129"/>
      <c r="L51" s="129"/>
      <c r="M51" s="129"/>
      <c r="N51" s="129">
        <f t="shared" si="1"/>
        <v>0.660906093220339</v>
      </c>
      <c r="O51" s="129"/>
      <c r="P51" s="129"/>
      <c r="Q51" s="129">
        <v>0.8</v>
      </c>
      <c r="R51" s="129"/>
      <c r="S51" s="129"/>
      <c r="T51" s="129"/>
      <c r="U51" s="129">
        <f t="shared" si="2"/>
        <v>0.660906093220339</v>
      </c>
      <c r="V51" s="129"/>
      <c r="W51" s="129"/>
      <c r="X51" s="129">
        <f>J51</f>
        <v>0.8</v>
      </c>
      <c r="Y51" s="129"/>
      <c r="Z51" s="129"/>
      <c r="AA51" s="129"/>
      <c r="AB51" s="129">
        <f t="shared" si="4"/>
        <v>0.660906093220339</v>
      </c>
      <c r="AC51" s="129"/>
      <c r="AD51" s="129"/>
      <c r="AE51" s="129">
        <f t="shared" si="5"/>
        <v>0.8</v>
      </c>
      <c r="AF51" s="129"/>
      <c r="AG51" s="129"/>
      <c r="AH51" s="129"/>
      <c r="AI51" s="129">
        <f t="shared" si="6"/>
        <v>0.660906093220339</v>
      </c>
      <c r="AJ51" s="129"/>
      <c r="AK51" s="129"/>
      <c r="AL51" s="129">
        <f t="shared" si="7"/>
        <v>0.8</v>
      </c>
      <c r="AM51" s="129"/>
      <c r="AN51" s="129"/>
      <c r="AO51" s="129"/>
      <c r="AP51" s="129">
        <f t="shared" si="8"/>
        <v>0.660906093220339</v>
      </c>
      <c r="AQ51" s="129"/>
      <c r="AR51" s="129"/>
      <c r="AS51" s="129">
        <f t="shared" si="9"/>
        <v>0.8</v>
      </c>
      <c r="AT51" s="129"/>
      <c r="AU51" s="129"/>
      <c r="AV51" s="210" t="s">
        <v>258</v>
      </c>
    </row>
    <row r="52" spans="1:48" s="2" customFormat="1" ht="47.25">
      <c r="A52" s="248" t="str">
        <f>1!A50</f>
        <v>1.1.18</v>
      </c>
      <c r="B52" s="178" t="str">
        <f>1!B50</f>
        <v>Реконструкция ВЛ-0,4 кВ в СИП от ТП-184 по ул Колхозная-Гагарина, п.Иноземцево, L=0,4 км</v>
      </c>
      <c r="C52" s="127" t="str">
        <f>1!C50</f>
        <v>G_Gelezno_031</v>
      </c>
      <c r="D52" s="129">
        <f>3!H49</f>
        <v>0.3285110762711864</v>
      </c>
      <c r="E52" s="129">
        <f>3!I49</f>
        <v>0.3285110762711864</v>
      </c>
      <c r="F52" s="129"/>
      <c r="G52" s="129">
        <f t="shared" si="0"/>
        <v>0.3285110762711864</v>
      </c>
      <c r="H52" s="129"/>
      <c r="I52" s="129"/>
      <c r="J52" s="129">
        <v>0.4</v>
      </c>
      <c r="K52" s="129"/>
      <c r="L52" s="129"/>
      <c r="M52" s="129"/>
      <c r="N52" s="129">
        <f t="shared" si="1"/>
        <v>0.3285110762711864</v>
      </c>
      <c r="O52" s="129"/>
      <c r="P52" s="129"/>
      <c r="Q52" s="129">
        <v>0.4</v>
      </c>
      <c r="R52" s="129"/>
      <c r="S52" s="129"/>
      <c r="T52" s="129"/>
      <c r="U52" s="129">
        <f t="shared" si="2"/>
        <v>0.3285110762711864</v>
      </c>
      <c r="V52" s="129"/>
      <c r="W52" s="129"/>
      <c r="X52" s="129">
        <f t="shared" si="3"/>
        <v>0.4</v>
      </c>
      <c r="Y52" s="129"/>
      <c r="Z52" s="129"/>
      <c r="AA52" s="129"/>
      <c r="AB52" s="129">
        <f t="shared" si="4"/>
        <v>0.3285110762711864</v>
      </c>
      <c r="AC52" s="129"/>
      <c r="AD52" s="129"/>
      <c r="AE52" s="129">
        <f t="shared" si="5"/>
        <v>0.4</v>
      </c>
      <c r="AF52" s="129"/>
      <c r="AG52" s="129"/>
      <c r="AH52" s="129"/>
      <c r="AI52" s="129">
        <f t="shared" si="6"/>
        <v>0.3285110762711864</v>
      </c>
      <c r="AJ52" s="129"/>
      <c r="AK52" s="129"/>
      <c r="AL52" s="129">
        <f t="shared" si="7"/>
        <v>0.4</v>
      </c>
      <c r="AM52" s="129"/>
      <c r="AN52" s="129"/>
      <c r="AO52" s="129"/>
      <c r="AP52" s="129">
        <f t="shared" si="8"/>
        <v>0.3285110762711864</v>
      </c>
      <c r="AQ52" s="129"/>
      <c r="AR52" s="129"/>
      <c r="AS52" s="129">
        <f t="shared" si="9"/>
        <v>0.4</v>
      </c>
      <c r="AT52" s="129"/>
      <c r="AU52" s="129"/>
      <c r="AV52" s="210" t="s">
        <v>258</v>
      </c>
    </row>
    <row r="53" spans="1:48" s="2" customFormat="1" ht="31.5">
      <c r="A53" s="248" t="str">
        <f>1!A51</f>
        <v>1.1.19</v>
      </c>
      <c r="B53" s="178" t="str">
        <f>1!B51</f>
        <v>Реконструкция ВЛ-0,4 кВ в СИП по ул Колхозная (низ), п.Иноземцево, L=1,07 км</v>
      </c>
      <c r="C53" s="127" t="str">
        <f>1!C51</f>
        <v>G_Gelezno_032</v>
      </c>
      <c r="D53" s="129">
        <f>3!H50</f>
        <v>0.8014979576271187</v>
      </c>
      <c r="E53" s="129">
        <f>3!I50</f>
        <v>0.8014979576271187</v>
      </c>
      <c r="F53" s="129"/>
      <c r="G53" s="129">
        <f t="shared" si="0"/>
        <v>0.8014979576271187</v>
      </c>
      <c r="H53" s="129"/>
      <c r="I53" s="129"/>
      <c r="J53" s="129">
        <v>1.07</v>
      </c>
      <c r="K53" s="129"/>
      <c r="L53" s="129"/>
      <c r="M53" s="129"/>
      <c r="N53" s="129">
        <f t="shared" si="1"/>
        <v>0.8014979576271187</v>
      </c>
      <c r="O53" s="129"/>
      <c r="P53" s="129"/>
      <c r="Q53" s="129">
        <v>1.07</v>
      </c>
      <c r="R53" s="129"/>
      <c r="S53" s="129"/>
      <c r="T53" s="129"/>
      <c r="U53" s="129">
        <f t="shared" si="2"/>
        <v>0.8014979576271187</v>
      </c>
      <c r="V53" s="129"/>
      <c r="W53" s="129"/>
      <c r="X53" s="129">
        <f t="shared" si="3"/>
        <v>1.07</v>
      </c>
      <c r="Y53" s="129"/>
      <c r="Z53" s="129"/>
      <c r="AA53" s="129"/>
      <c r="AB53" s="129">
        <f t="shared" si="4"/>
        <v>0.8014979576271187</v>
      </c>
      <c r="AC53" s="129"/>
      <c r="AD53" s="129"/>
      <c r="AE53" s="129">
        <f t="shared" si="5"/>
        <v>1.07</v>
      </c>
      <c r="AF53" s="129"/>
      <c r="AG53" s="129"/>
      <c r="AH53" s="129"/>
      <c r="AI53" s="129">
        <f t="shared" si="6"/>
        <v>0.8014979576271187</v>
      </c>
      <c r="AJ53" s="129"/>
      <c r="AK53" s="129"/>
      <c r="AL53" s="129">
        <f t="shared" si="7"/>
        <v>1.07</v>
      </c>
      <c r="AM53" s="129"/>
      <c r="AN53" s="129"/>
      <c r="AO53" s="129"/>
      <c r="AP53" s="129">
        <f t="shared" si="8"/>
        <v>0.8014979576271187</v>
      </c>
      <c r="AQ53" s="129"/>
      <c r="AR53" s="129"/>
      <c r="AS53" s="129">
        <f t="shared" si="9"/>
        <v>1.07</v>
      </c>
      <c r="AT53" s="129"/>
      <c r="AU53" s="129"/>
      <c r="AV53" s="210" t="s">
        <v>258</v>
      </c>
    </row>
    <row r="54" spans="1:48" s="2" customFormat="1" ht="47.25">
      <c r="A54" s="248" t="str">
        <f>1!A52</f>
        <v>1.1.20</v>
      </c>
      <c r="B54" s="178" t="str">
        <f>1!B52</f>
        <v>Реконструкция ВЛ-0,4 кВ в СИП по ул Колхозная (Ф-"Детский сад"), п.Иноземцево, L=0,2 км</v>
      </c>
      <c r="C54" s="127" t="str">
        <f>1!C52</f>
        <v>G_Gelezno_033</v>
      </c>
      <c r="D54" s="129">
        <f>3!H51</f>
        <v>0.15167120338983053</v>
      </c>
      <c r="E54" s="129">
        <f>3!I51</f>
        <v>0.15167120338983053</v>
      </c>
      <c r="F54" s="129"/>
      <c r="G54" s="129">
        <f t="shared" si="0"/>
        <v>0.15167120338983053</v>
      </c>
      <c r="H54" s="129"/>
      <c r="I54" s="129"/>
      <c r="J54" s="129">
        <v>0.2</v>
      </c>
      <c r="K54" s="129"/>
      <c r="L54" s="129"/>
      <c r="M54" s="129"/>
      <c r="N54" s="129">
        <f t="shared" si="1"/>
        <v>0.15167120338983053</v>
      </c>
      <c r="O54" s="129"/>
      <c r="P54" s="129"/>
      <c r="Q54" s="129">
        <v>0.2</v>
      </c>
      <c r="R54" s="129"/>
      <c r="S54" s="129"/>
      <c r="T54" s="129"/>
      <c r="U54" s="129">
        <f t="shared" si="2"/>
        <v>0.15167120338983053</v>
      </c>
      <c r="V54" s="129"/>
      <c r="W54" s="129"/>
      <c r="X54" s="129">
        <f t="shared" si="3"/>
        <v>0.2</v>
      </c>
      <c r="Y54" s="129"/>
      <c r="Z54" s="129"/>
      <c r="AA54" s="129"/>
      <c r="AB54" s="129">
        <f t="shared" si="4"/>
        <v>0.15167120338983053</v>
      </c>
      <c r="AC54" s="129"/>
      <c r="AD54" s="129"/>
      <c r="AE54" s="129">
        <f t="shared" si="5"/>
        <v>0.2</v>
      </c>
      <c r="AF54" s="129"/>
      <c r="AG54" s="129"/>
      <c r="AH54" s="129"/>
      <c r="AI54" s="129">
        <f t="shared" si="6"/>
        <v>0.15167120338983053</v>
      </c>
      <c r="AJ54" s="129"/>
      <c r="AK54" s="129"/>
      <c r="AL54" s="129">
        <f t="shared" si="7"/>
        <v>0.2</v>
      </c>
      <c r="AM54" s="129"/>
      <c r="AN54" s="129"/>
      <c r="AO54" s="129"/>
      <c r="AP54" s="129">
        <f t="shared" si="8"/>
        <v>0.15167120338983053</v>
      </c>
      <c r="AQ54" s="129"/>
      <c r="AR54" s="129"/>
      <c r="AS54" s="129">
        <f t="shared" si="9"/>
        <v>0.2</v>
      </c>
      <c r="AT54" s="129"/>
      <c r="AU54" s="129"/>
      <c r="AV54" s="210" t="s">
        <v>258</v>
      </c>
    </row>
    <row r="55" spans="1:48" s="2" customFormat="1" ht="47.25">
      <c r="A55" s="248" t="str">
        <f>1!A53</f>
        <v>1.1.21</v>
      </c>
      <c r="B55" s="178" t="str">
        <f>1!B53</f>
        <v>Реконструкция ВЛ-0,4 кВ в СИП по ул Первомайская (Гагарина+Старошоссейная), п.Иноземцево, L=1,87 км</v>
      </c>
      <c r="C55" s="127" t="str">
        <f>1!C53</f>
        <v>G_Gelezno_034</v>
      </c>
      <c r="D55" s="129">
        <f>3!H52</f>
        <v>1.686732652542373</v>
      </c>
      <c r="E55" s="129">
        <f>3!I52</f>
        <v>1.686732652542373</v>
      </c>
      <c r="F55" s="129"/>
      <c r="G55" s="129">
        <f t="shared" si="0"/>
        <v>1.686732652542373</v>
      </c>
      <c r="H55" s="129"/>
      <c r="I55" s="129"/>
      <c r="J55" s="129">
        <v>1.87</v>
      </c>
      <c r="K55" s="129"/>
      <c r="L55" s="129"/>
      <c r="M55" s="129"/>
      <c r="N55" s="129">
        <f t="shared" si="1"/>
        <v>1.686732652542373</v>
      </c>
      <c r="O55" s="129"/>
      <c r="P55" s="129"/>
      <c r="Q55" s="129">
        <v>1.87</v>
      </c>
      <c r="R55" s="129"/>
      <c r="S55" s="129"/>
      <c r="T55" s="129"/>
      <c r="U55" s="129">
        <f t="shared" si="2"/>
        <v>1.686732652542373</v>
      </c>
      <c r="V55" s="129"/>
      <c r="W55" s="129"/>
      <c r="X55" s="129">
        <f t="shared" si="3"/>
        <v>1.87</v>
      </c>
      <c r="Y55" s="129"/>
      <c r="Z55" s="129"/>
      <c r="AA55" s="129"/>
      <c r="AB55" s="129">
        <f t="shared" si="4"/>
        <v>1.686732652542373</v>
      </c>
      <c r="AC55" s="129"/>
      <c r="AD55" s="129"/>
      <c r="AE55" s="129">
        <f t="shared" si="5"/>
        <v>1.87</v>
      </c>
      <c r="AF55" s="129"/>
      <c r="AG55" s="129"/>
      <c r="AH55" s="129"/>
      <c r="AI55" s="129">
        <f t="shared" si="6"/>
        <v>1.686732652542373</v>
      </c>
      <c r="AJ55" s="129"/>
      <c r="AK55" s="129"/>
      <c r="AL55" s="129">
        <f t="shared" si="7"/>
        <v>1.87</v>
      </c>
      <c r="AM55" s="129"/>
      <c r="AN55" s="129"/>
      <c r="AO55" s="129"/>
      <c r="AP55" s="129">
        <f t="shared" si="8"/>
        <v>1.686732652542373</v>
      </c>
      <c r="AQ55" s="129"/>
      <c r="AR55" s="129"/>
      <c r="AS55" s="129">
        <f t="shared" si="9"/>
        <v>1.87</v>
      </c>
      <c r="AT55" s="129"/>
      <c r="AU55" s="129"/>
      <c r="AV55" s="210" t="s">
        <v>258</v>
      </c>
    </row>
    <row r="56" spans="1:48" s="2" customFormat="1" ht="47.25">
      <c r="A56" s="248" t="str">
        <f>1!A54</f>
        <v>1.1.22</v>
      </c>
      <c r="B56" s="178" t="str">
        <f>1!B54</f>
        <v>Реконструкция ВЛ-0,4 кВ в СИП по ул Колхозная до ДК "Машук", п.Иноземцево, L=0,4 км</v>
      </c>
      <c r="C56" s="127" t="str">
        <f>1!C54</f>
        <v>G_Gelezno_035</v>
      </c>
      <c r="D56" s="129">
        <f>3!H53</f>
        <v>0.5008124915254238</v>
      </c>
      <c r="E56" s="129">
        <f>3!I53</f>
        <v>0.5008124915254238</v>
      </c>
      <c r="F56" s="129"/>
      <c r="G56" s="129">
        <f t="shared" si="0"/>
        <v>0.5008124915254238</v>
      </c>
      <c r="H56" s="129"/>
      <c r="I56" s="129"/>
      <c r="J56" s="129">
        <v>0.4</v>
      </c>
      <c r="K56" s="129"/>
      <c r="L56" s="129"/>
      <c r="M56" s="129"/>
      <c r="N56" s="129">
        <f t="shared" si="1"/>
        <v>0.5008124915254238</v>
      </c>
      <c r="O56" s="129"/>
      <c r="P56" s="129"/>
      <c r="Q56" s="129">
        <v>0.4</v>
      </c>
      <c r="R56" s="129"/>
      <c r="S56" s="129"/>
      <c r="T56" s="129"/>
      <c r="U56" s="129">
        <f t="shared" si="2"/>
        <v>0.5008124915254238</v>
      </c>
      <c r="V56" s="129"/>
      <c r="W56" s="129"/>
      <c r="X56" s="129">
        <f t="shared" si="3"/>
        <v>0.4</v>
      </c>
      <c r="Y56" s="129"/>
      <c r="Z56" s="129"/>
      <c r="AA56" s="129"/>
      <c r="AB56" s="129">
        <f t="shared" si="4"/>
        <v>0.5008124915254238</v>
      </c>
      <c r="AC56" s="129"/>
      <c r="AD56" s="129"/>
      <c r="AE56" s="129">
        <f t="shared" si="5"/>
        <v>0.4</v>
      </c>
      <c r="AF56" s="129"/>
      <c r="AG56" s="129"/>
      <c r="AH56" s="129"/>
      <c r="AI56" s="129">
        <f t="shared" si="6"/>
        <v>0.5008124915254238</v>
      </c>
      <c r="AJ56" s="129"/>
      <c r="AK56" s="129"/>
      <c r="AL56" s="129">
        <f t="shared" si="7"/>
        <v>0.4</v>
      </c>
      <c r="AM56" s="129"/>
      <c r="AN56" s="129"/>
      <c r="AO56" s="129"/>
      <c r="AP56" s="129">
        <f t="shared" si="8"/>
        <v>0.5008124915254238</v>
      </c>
      <c r="AQ56" s="129"/>
      <c r="AR56" s="129"/>
      <c r="AS56" s="129">
        <f t="shared" si="9"/>
        <v>0.4</v>
      </c>
      <c r="AT56" s="129"/>
      <c r="AU56" s="129"/>
      <c r="AV56" s="210" t="s">
        <v>258</v>
      </c>
    </row>
    <row r="57" spans="1:48" s="2" customFormat="1" ht="31.5">
      <c r="A57" s="248" t="str">
        <f>1!A55</f>
        <v>1.1.23</v>
      </c>
      <c r="B57" s="178" t="str">
        <f>1!B55</f>
        <v>Реконструкция ВЛ-0,4 кВ в СИП по ул.Дачная, п.Иноземцево, L=0,3 км</v>
      </c>
      <c r="C57" s="127" t="str">
        <f>1!C55</f>
        <v>G_Gelezno_036</v>
      </c>
      <c r="D57" s="129">
        <f>3!H54</f>
        <v>0.21680514406779663</v>
      </c>
      <c r="E57" s="129">
        <f>3!I54</f>
        <v>0.21680514406779663</v>
      </c>
      <c r="F57" s="129"/>
      <c r="G57" s="129">
        <f t="shared" si="0"/>
        <v>0.21680514406779663</v>
      </c>
      <c r="H57" s="129"/>
      <c r="I57" s="129"/>
      <c r="J57" s="129">
        <v>0.3</v>
      </c>
      <c r="K57" s="129"/>
      <c r="L57" s="129"/>
      <c r="M57" s="129"/>
      <c r="N57" s="129">
        <f t="shared" si="1"/>
        <v>0.21680514406779663</v>
      </c>
      <c r="O57" s="129"/>
      <c r="P57" s="129"/>
      <c r="Q57" s="129">
        <v>0.3</v>
      </c>
      <c r="R57" s="129"/>
      <c r="S57" s="129"/>
      <c r="T57" s="129"/>
      <c r="U57" s="129">
        <f t="shared" si="2"/>
        <v>0.21680514406779663</v>
      </c>
      <c r="V57" s="129"/>
      <c r="W57" s="129"/>
      <c r="X57" s="129">
        <f t="shared" si="3"/>
        <v>0.3</v>
      </c>
      <c r="Y57" s="129"/>
      <c r="Z57" s="129"/>
      <c r="AA57" s="129"/>
      <c r="AB57" s="129">
        <f t="shared" si="4"/>
        <v>0.21680514406779663</v>
      </c>
      <c r="AC57" s="129"/>
      <c r="AD57" s="129"/>
      <c r="AE57" s="129">
        <f t="shared" si="5"/>
        <v>0.3</v>
      </c>
      <c r="AF57" s="129"/>
      <c r="AG57" s="129"/>
      <c r="AH57" s="129"/>
      <c r="AI57" s="129">
        <f t="shared" si="6"/>
        <v>0.21680514406779663</v>
      </c>
      <c r="AJ57" s="129"/>
      <c r="AK57" s="129"/>
      <c r="AL57" s="129">
        <f t="shared" si="7"/>
        <v>0.3</v>
      </c>
      <c r="AM57" s="129"/>
      <c r="AN57" s="129"/>
      <c r="AO57" s="129"/>
      <c r="AP57" s="129">
        <f t="shared" si="8"/>
        <v>0.21680514406779663</v>
      </c>
      <c r="AQ57" s="129"/>
      <c r="AR57" s="129"/>
      <c r="AS57" s="129">
        <f t="shared" si="9"/>
        <v>0.3</v>
      </c>
      <c r="AT57" s="129"/>
      <c r="AU57" s="129"/>
      <c r="AV57" s="210" t="s">
        <v>258</v>
      </c>
    </row>
    <row r="58" spans="1:48" s="2" customFormat="1" ht="31.5">
      <c r="A58" s="248" t="str">
        <f>1!A56</f>
        <v>1.1.24</v>
      </c>
      <c r="B58" s="178" t="str">
        <f>1!B56</f>
        <v>Реконструкция ВЛ-0,4 кВ в СИП по ул.Садовая, п.Иноземцево, L=0,3 км</v>
      </c>
      <c r="C58" s="127" t="str">
        <f>1!C56</f>
        <v>G_Gelezno_037</v>
      </c>
      <c r="D58" s="129">
        <f>3!H55</f>
        <v>0.31576566101694914</v>
      </c>
      <c r="E58" s="129">
        <f>3!I55</f>
        <v>0.31576566101694914</v>
      </c>
      <c r="F58" s="129"/>
      <c r="G58" s="129">
        <f t="shared" si="0"/>
        <v>0.31576566101694914</v>
      </c>
      <c r="H58" s="129"/>
      <c r="I58" s="129"/>
      <c r="J58" s="129">
        <v>0.3</v>
      </c>
      <c r="K58" s="129"/>
      <c r="L58" s="129"/>
      <c r="M58" s="129"/>
      <c r="N58" s="129">
        <f>E58</f>
        <v>0.31576566101694914</v>
      </c>
      <c r="O58" s="129"/>
      <c r="P58" s="129"/>
      <c r="Q58" s="129">
        <v>0.3</v>
      </c>
      <c r="R58" s="129"/>
      <c r="S58" s="129"/>
      <c r="T58" s="129"/>
      <c r="U58" s="129">
        <f t="shared" si="2"/>
        <v>0.31576566101694914</v>
      </c>
      <c r="V58" s="129"/>
      <c r="W58" s="129"/>
      <c r="X58" s="129">
        <f t="shared" si="3"/>
        <v>0.3</v>
      </c>
      <c r="Y58" s="129"/>
      <c r="Z58" s="129"/>
      <c r="AA58" s="129"/>
      <c r="AB58" s="129">
        <f>N58</f>
        <v>0.31576566101694914</v>
      </c>
      <c r="AC58" s="129"/>
      <c r="AD58" s="129"/>
      <c r="AE58" s="129">
        <f>Q58</f>
        <v>0.3</v>
      </c>
      <c r="AF58" s="129"/>
      <c r="AG58" s="129"/>
      <c r="AH58" s="129"/>
      <c r="AI58" s="129">
        <f t="shared" si="6"/>
        <v>0.31576566101694914</v>
      </c>
      <c r="AJ58" s="129"/>
      <c r="AK58" s="129"/>
      <c r="AL58" s="129">
        <f t="shared" si="7"/>
        <v>0.3</v>
      </c>
      <c r="AM58" s="129"/>
      <c r="AN58" s="129"/>
      <c r="AO58" s="129"/>
      <c r="AP58" s="129">
        <f>AB58</f>
        <v>0.31576566101694914</v>
      </c>
      <c r="AQ58" s="129"/>
      <c r="AR58" s="129"/>
      <c r="AS58" s="129">
        <f>AE58</f>
        <v>0.3</v>
      </c>
      <c r="AT58" s="129"/>
      <c r="AU58" s="129"/>
      <c r="AV58" s="210" t="s">
        <v>258</v>
      </c>
    </row>
    <row r="59" spans="1:48" s="2" customFormat="1" ht="31.5">
      <c r="A59" s="248" t="str">
        <f>1!A57</f>
        <v>1.1.25</v>
      </c>
      <c r="B59" s="438" t="str">
        <f>1!B57</f>
        <v>Реконструкция сетевого комплекса ВЛ</v>
      </c>
      <c r="C59" s="439" t="str">
        <f>1!C57</f>
        <v>G_Gelezno_038</v>
      </c>
      <c r="D59" s="129"/>
      <c r="E59" s="440">
        <f>3!I56</f>
        <v>0.22881355932203393</v>
      </c>
      <c r="F59" s="129"/>
      <c r="G59" s="129"/>
      <c r="H59" s="129"/>
      <c r="I59" s="129"/>
      <c r="J59" s="129"/>
      <c r="K59" s="129"/>
      <c r="L59" s="129"/>
      <c r="M59" s="129"/>
      <c r="N59" s="129">
        <f t="shared" si="1"/>
        <v>0.22881355932203393</v>
      </c>
      <c r="O59" s="129"/>
      <c r="P59" s="129"/>
      <c r="Q59" s="129"/>
      <c r="R59" s="129"/>
      <c r="S59" s="129"/>
      <c r="T59" s="129"/>
      <c r="U59" s="129"/>
      <c r="V59" s="129"/>
      <c r="W59" s="129"/>
      <c r="X59" s="129"/>
      <c r="Y59" s="129"/>
      <c r="Z59" s="129"/>
      <c r="AA59" s="129"/>
      <c r="AB59" s="129">
        <f t="shared" si="4"/>
        <v>0.22881355932203393</v>
      </c>
      <c r="AC59" s="129"/>
      <c r="AD59" s="129"/>
      <c r="AE59" s="129"/>
      <c r="AF59" s="129"/>
      <c r="AG59" s="129"/>
      <c r="AH59" s="129"/>
      <c r="AI59" s="129"/>
      <c r="AJ59" s="129"/>
      <c r="AK59" s="129"/>
      <c r="AL59" s="129"/>
      <c r="AM59" s="129"/>
      <c r="AN59" s="129"/>
      <c r="AO59" s="129"/>
      <c r="AP59" s="129">
        <f t="shared" si="8"/>
        <v>0.22881355932203393</v>
      </c>
      <c r="AQ59" s="129"/>
      <c r="AR59" s="129"/>
      <c r="AS59" s="129"/>
      <c r="AT59" s="129"/>
      <c r="AU59" s="129"/>
      <c r="AV59" s="210" t="s">
        <v>258</v>
      </c>
    </row>
    <row r="60" spans="1:48" s="2" customFormat="1" ht="8.25" customHeight="1">
      <c r="A60" s="248"/>
      <c r="B60" s="127"/>
      <c r="C60" s="127"/>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246"/>
    </row>
    <row r="61" spans="1:48" s="5" customFormat="1" ht="15.75">
      <c r="A61" s="249" t="str">
        <f>1!A59</f>
        <v>1.2</v>
      </c>
      <c r="B61" s="148" t="str">
        <f>1!B59</f>
        <v>Реконструкция трансформаторных и иных подстанций, всего, в том числе:</v>
      </c>
      <c r="C61" s="147" t="str">
        <f>1!C59</f>
        <v>Г</v>
      </c>
      <c r="D61" s="145">
        <f>SUM(D62:D64)</f>
        <v>1.218562661016949</v>
      </c>
      <c r="E61" s="145">
        <f>SUM(E62:E64)</f>
        <v>1.6279029915254237</v>
      </c>
      <c r="F61" s="149"/>
      <c r="G61" s="145">
        <f>SUM(G62:G64)</f>
        <v>1.218562661016949</v>
      </c>
      <c r="H61" s="145">
        <f>SUM(H62:H64)</f>
        <v>2</v>
      </c>
      <c r="I61" s="145">
        <f>SUM(I62:I64)</f>
        <v>0</v>
      </c>
      <c r="J61" s="145">
        <f>SUM(J62:J64)</f>
        <v>0</v>
      </c>
      <c r="K61" s="145">
        <f>SUM(K62:K64)</f>
        <v>0</v>
      </c>
      <c r="L61" s="145"/>
      <c r="M61" s="149"/>
      <c r="N61" s="145">
        <f aca="true" t="shared" si="10" ref="N61:S61">SUM(N62:N64)</f>
        <v>1.6279029915254237</v>
      </c>
      <c r="O61" s="145">
        <f t="shared" si="10"/>
        <v>2</v>
      </c>
      <c r="P61" s="145">
        <f t="shared" si="10"/>
        <v>0</v>
      </c>
      <c r="Q61" s="145">
        <f t="shared" si="10"/>
        <v>0</v>
      </c>
      <c r="R61" s="145">
        <f t="shared" si="10"/>
        <v>0</v>
      </c>
      <c r="S61" s="145">
        <f t="shared" si="10"/>
        <v>0</v>
      </c>
      <c r="T61" s="149"/>
      <c r="U61" s="145">
        <f aca="true" t="shared" si="11" ref="U61:Z61">SUM(U62:U64)</f>
        <v>1.218562661016949</v>
      </c>
      <c r="V61" s="145">
        <f t="shared" si="11"/>
        <v>2</v>
      </c>
      <c r="W61" s="145">
        <f t="shared" si="11"/>
        <v>0</v>
      </c>
      <c r="X61" s="145">
        <f t="shared" si="11"/>
        <v>0</v>
      </c>
      <c r="Y61" s="145">
        <f t="shared" si="11"/>
        <v>0</v>
      </c>
      <c r="Z61" s="145">
        <f t="shared" si="11"/>
        <v>0</v>
      </c>
      <c r="AA61" s="149"/>
      <c r="AB61" s="145">
        <f aca="true" t="shared" si="12" ref="AB61:AG61">SUM(AB62:AB64)</f>
        <v>1.6279029915254237</v>
      </c>
      <c r="AC61" s="145">
        <f t="shared" si="12"/>
        <v>2</v>
      </c>
      <c r="AD61" s="145">
        <f t="shared" si="12"/>
        <v>0</v>
      </c>
      <c r="AE61" s="145">
        <f t="shared" si="12"/>
        <v>0</v>
      </c>
      <c r="AF61" s="145">
        <f t="shared" si="12"/>
        <v>0</v>
      </c>
      <c r="AG61" s="145">
        <f t="shared" si="12"/>
        <v>0</v>
      </c>
      <c r="AH61" s="149"/>
      <c r="AI61" s="145">
        <f>SUM(AI62:AI64)</f>
        <v>1.218562661016949</v>
      </c>
      <c r="AJ61" s="145">
        <f>SUM(AJ62:AJ64)</f>
        <v>2</v>
      </c>
      <c r="AK61" s="145">
        <f>SUM(AK62:AK64)</f>
        <v>0</v>
      </c>
      <c r="AL61" s="145">
        <f>SUM(AL62:AL64)</f>
        <v>0</v>
      </c>
      <c r="AM61" s="145">
        <f>SUM(AM62:AM64)</f>
        <v>0</v>
      </c>
      <c r="AN61" s="145"/>
      <c r="AO61" s="149"/>
      <c r="AP61" s="145">
        <f>SUM(AP62:AP64)</f>
        <v>1.6279029915254237</v>
      </c>
      <c r="AQ61" s="145">
        <f>SUM(AQ62:AQ64)</f>
        <v>2</v>
      </c>
      <c r="AR61" s="145">
        <f>SUM(AR62:AR64)</f>
        <v>0</v>
      </c>
      <c r="AS61" s="145">
        <f>SUM(AS62:AS64)</f>
        <v>0</v>
      </c>
      <c r="AT61" s="145">
        <f>SUM(AT62:AT64)</f>
        <v>0</v>
      </c>
      <c r="AU61" s="145"/>
      <c r="AV61" s="250"/>
    </row>
    <row r="62" spans="1:48" s="2" customFormat="1" ht="31.5">
      <c r="A62" s="248" t="str">
        <f>1!A60</f>
        <v>1.2.1</v>
      </c>
      <c r="B62" s="127" t="str">
        <f>1!B60</f>
        <v>Реконструкция РП-3  ( замена ячеек )</v>
      </c>
      <c r="C62" s="127" t="str">
        <f>1!C60</f>
        <v>G_Gelezno_039</v>
      </c>
      <c r="D62" s="129">
        <f>3!H59</f>
        <v>1.218562661016949</v>
      </c>
      <c r="E62" s="129">
        <f>3!I59</f>
        <v>1.218562661016949</v>
      </c>
      <c r="F62" s="129"/>
      <c r="G62" s="129">
        <f>D62</f>
        <v>1.218562661016949</v>
      </c>
      <c r="H62" s="129">
        <v>2</v>
      </c>
      <c r="I62" s="129"/>
      <c r="J62" s="129"/>
      <c r="K62" s="129"/>
      <c r="L62" s="129"/>
      <c r="M62" s="129"/>
      <c r="N62" s="129">
        <f>E62</f>
        <v>1.218562661016949</v>
      </c>
      <c r="O62" s="129">
        <v>2</v>
      </c>
      <c r="P62" s="129"/>
      <c r="Q62" s="129"/>
      <c r="R62" s="129"/>
      <c r="S62" s="129"/>
      <c r="T62" s="129"/>
      <c r="U62" s="129">
        <f>G62</f>
        <v>1.218562661016949</v>
      </c>
      <c r="V62" s="129">
        <f>H62</f>
        <v>2</v>
      </c>
      <c r="W62" s="129"/>
      <c r="X62" s="129"/>
      <c r="Y62" s="129"/>
      <c r="Z62" s="129"/>
      <c r="AA62" s="129"/>
      <c r="AB62" s="129">
        <f>N62</f>
        <v>1.218562661016949</v>
      </c>
      <c r="AC62" s="129">
        <v>2</v>
      </c>
      <c r="AD62" s="129"/>
      <c r="AE62" s="500">
        <f>Q62</f>
        <v>0</v>
      </c>
      <c r="AF62" s="129"/>
      <c r="AG62" s="129"/>
      <c r="AH62" s="129"/>
      <c r="AI62" s="129">
        <f>U62</f>
        <v>1.218562661016949</v>
      </c>
      <c r="AJ62" s="129">
        <f>V62</f>
        <v>2</v>
      </c>
      <c r="AK62" s="129"/>
      <c r="AL62" s="129"/>
      <c r="AM62" s="129"/>
      <c r="AN62" s="129"/>
      <c r="AO62" s="129"/>
      <c r="AP62" s="129">
        <f>AB62</f>
        <v>1.218562661016949</v>
      </c>
      <c r="AQ62" s="129">
        <v>2</v>
      </c>
      <c r="AR62" s="129"/>
      <c r="AS62" s="129"/>
      <c r="AT62" s="129"/>
      <c r="AU62" s="129"/>
      <c r="AV62" s="210" t="s">
        <v>258</v>
      </c>
    </row>
    <row r="63" spans="1:48" s="2" customFormat="1" ht="31.5">
      <c r="A63" s="248" t="str">
        <f>1!A61</f>
        <v>1.2.2</v>
      </c>
      <c r="B63" s="439" t="str">
        <f>1!B61</f>
        <v>Реконструкция сетевого комплекса ТП и КЛ</v>
      </c>
      <c r="C63" s="439" t="str">
        <f>1!C61</f>
        <v>G_Gelezno_040</v>
      </c>
      <c r="D63" s="129"/>
      <c r="E63" s="440">
        <f>3!I60</f>
        <v>0.4093403305084746</v>
      </c>
      <c r="F63" s="129"/>
      <c r="G63" s="129"/>
      <c r="H63" s="129"/>
      <c r="I63" s="129"/>
      <c r="J63" s="129"/>
      <c r="K63" s="129"/>
      <c r="L63" s="129"/>
      <c r="M63" s="129"/>
      <c r="N63" s="129">
        <f>E63</f>
        <v>0.4093403305084746</v>
      </c>
      <c r="O63" s="129"/>
      <c r="P63" s="129"/>
      <c r="Q63" s="129"/>
      <c r="R63" s="129"/>
      <c r="S63" s="129"/>
      <c r="T63" s="129"/>
      <c r="U63" s="129"/>
      <c r="V63" s="129"/>
      <c r="W63" s="129"/>
      <c r="X63" s="129"/>
      <c r="Y63" s="129"/>
      <c r="Z63" s="129"/>
      <c r="AA63" s="129"/>
      <c r="AB63" s="129">
        <f>N63</f>
        <v>0.4093403305084746</v>
      </c>
      <c r="AC63" s="129"/>
      <c r="AD63" s="129"/>
      <c r="AE63" s="500">
        <f>Q63</f>
        <v>0</v>
      </c>
      <c r="AF63" s="129"/>
      <c r="AG63" s="129"/>
      <c r="AH63" s="129"/>
      <c r="AI63" s="129"/>
      <c r="AJ63" s="129"/>
      <c r="AK63" s="129"/>
      <c r="AL63" s="129"/>
      <c r="AM63" s="129"/>
      <c r="AN63" s="129"/>
      <c r="AO63" s="129"/>
      <c r="AP63" s="129">
        <f>AB63</f>
        <v>0.4093403305084746</v>
      </c>
      <c r="AQ63" s="129"/>
      <c r="AR63" s="129"/>
      <c r="AS63" s="129"/>
      <c r="AT63" s="129"/>
      <c r="AU63" s="129"/>
      <c r="AV63" s="210" t="s">
        <v>258</v>
      </c>
    </row>
    <row r="64" spans="1:48" s="2" customFormat="1" ht="9" customHeight="1">
      <c r="A64" s="248"/>
      <c r="B64" s="127"/>
      <c r="C64" s="127"/>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246"/>
    </row>
    <row r="65" spans="1:48" s="5" customFormat="1" ht="31.5">
      <c r="A65" s="249" t="str">
        <f>1!A63</f>
        <v>1.3</v>
      </c>
      <c r="B65" s="352" t="str">
        <f>1!B63</f>
        <v>Прочие инвестиционные проекты, всего, в том числе:</v>
      </c>
      <c r="C65" s="147" t="str">
        <f>1!C63</f>
        <v>Г</v>
      </c>
      <c r="D65" s="145">
        <f>SUM(D66:D69)</f>
        <v>10.147</v>
      </c>
      <c r="E65" s="145">
        <f>SUM(E66:E69)</f>
        <v>9.508474576271187</v>
      </c>
      <c r="F65" s="149"/>
      <c r="G65" s="145">
        <f>SUM(G66:G69)</f>
        <v>10.147</v>
      </c>
      <c r="H65" s="145">
        <f>SUM(H66:H69)</f>
        <v>0</v>
      </c>
      <c r="I65" s="145">
        <f>SUM(I66:I69)</f>
        <v>0</v>
      </c>
      <c r="J65" s="145">
        <f>SUM(J66:J69)</f>
        <v>0</v>
      </c>
      <c r="K65" s="145">
        <f>SUM(K66:K69)</f>
        <v>0</v>
      </c>
      <c r="L65" s="145"/>
      <c r="M65" s="149"/>
      <c r="N65" s="145">
        <f aca="true" t="shared" si="13" ref="N65:S65">SUM(N66:N69)</f>
        <v>9.508474576271187</v>
      </c>
      <c r="O65" s="145">
        <f t="shared" si="13"/>
        <v>0</v>
      </c>
      <c r="P65" s="145">
        <f t="shared" si="13"/>
        <v>0</v>
      </c>
      <c r="Q65" s="145">
        <f t="shared" si="13"/>
        <v>0</v>
      </c>
      <c r="R65" s="145">
        <f t="shared" si="13"/>
        <v>0</v>
      </c>
      <c r="S65" s="145">
        <f t="shared" si="13"/>
        <v>0</v>
      </c>
      <c r="T65" s="149"/>
      <c r="U65" s="145">
        <f aca="true" t="shared" si="14" ref="U65:Z65">SUM(U66:U69)</f>
        <v>10.147</v>
      </c>
      <c r="V65" s="145">
        <f t="shared" si="14"/>
        <v>0</v>
      </c>
      <c r="W65" s="145">
        <f t="shared" si="14"/>
        <v>0</v>
      </c>
      <c r="X65" s="145">
        <f t="shared" si="14"/>
        <v>0</v>
      </c>
      <c r="Y65" s="145">
        <f t="shared" si="14"/>
        <v>0</v>
      </c>
      <c r="Z65" s="145">
        <f t="shared" si="14"/>
        <v>0</v>
      </c>
      <c r="AA65" s="149"/>
      <c r="AB65" s="145">
        <f aca="true" t="shared" si="15" ref="AB65:AG65">SUM(AB66:AB69)</f>
        <v>9.508474576271187</v>
      </c>
      <c r="AC65" s="145">
        <f t="shared" si="15"/>
        <v>0</v>
      </c>
      <c r="AD65" s="145">
        <f t="shared" si="15"/>
        <v>0</v>
      </c>
      <c r="AE65" s="145">
        <f t="shared" si="15"/>
        <v>0</v>
      </c>
      <c r="AF65" s="145">
        <f t="shared" si="15"/>
        <v>0</v>
      </c>
      <c r="AG65" s="145">
        <f t="shared" si="15"/>
        <v>0</v>
      </c>
      <c r="AH65" s="149"/>
      <c r="AI65" s="145">
        <f>SUM(AI66:AI69)</f>
        <v>10.147</v>
      </c>
      <c r="AJ65" s="145">
        <f>SUM(AJ66:AJ69)</f>
        <v>0</v>
      </c>
      <c r="AK65" s="145">
        <f>SUM(AK66:AK69)</f>
        <v>0</v>
      </c>
      <c r="AL65" s="145">
        <f>SUM(AL66:AL69)</f>
        <v>0</v>
      </c>
      <c r="AM65" s="145">
        <f>SUM(AM66:AM69)</f>
        <v>0</v>
      </c>
      <c r="AN65" s="145"/>
      <c r="AO65" s="149"/>
      <c r="AP65" s="145">
        <f>SUM(AP66:AP69)</f>
        <v>9.508474576271187</v>
      </c>
      <c r="AQ65" s="145">
        <f>SUM(AQ66:AQ69)</f>
        <v>0</v>
      </c>
      <c r="AR65" s="145">
        <f>SUM(AR66:AR69)</f>
        <v>0</v>
      </c>
      <c r="AS65" s="145">
        <f>SUM(AS66:AS69)</f>
        <v>0</v>
      </c>
      <c r="AT65" s="145">
        <f>SUM(AT66:AT69)</f>
        <v>0</v>
      </c>
      <c r="AU65" s="145"/>
      <c r="AV65" s="250"/>
    </row>
    <row r="66" spans="1:48" s="2" customFormat="1" ht="31.5">
      <c r="A66" s="248" t="str">
        <f>1!A66</f>
        <v>1.3.3</v>
      </c>
      <c r="B66" s="439" t="str">
        <f>1!B64</f>
        <v>Модернизация системы АИИСКУЭ</v>
      </c>
      <c r="C66" s="439" t="str">
        <f>1!C64</f>
        <v>G_Gelezno_041</v>
      </c>
      <c r="D66" s="129">
        <f>3!H63</f>
        <v>4.647</v>
      </c>
      <c r="E66" s="440">
        <f>3!I63</f>
        <v>4.237288135593221</v>
      </c>
      <c r="F66" s="129"/>
      <c r="G66" s="129">
        <f>D66</f>
        <v>4.647</v>
      </c>
      <c r="H66" s="129"/>
      <c r="I66" s="129"/>
      <c r="J66" s="129"/>
      <c r="K66" s="129"/>
      <c r="L66" s="129"/>
      <c r="M66" s="129"/>
      <c r="N66" s="129">
        <f>E66</f>
        <v>4.237288135593221</v>
      </c>
      <c r="O66" s="129"/>
      <c r="P66" s="129"/>
      <c r="Q66" s="129"/>
      <c r="R66" s="129"/>
      <c r="S66" s="129"/>
      <c r="T66" s="129"/>
      <c r="U66" s="129">
        <f>G66</f>
        <v>4.647</v>
      </c>
      <c r="V66" s="129"/>
      <c r="W66" s="129"/>
      <c r="X66" s="129"/>
      <c r="Y66" s="129"/>
      <c r="Z66" s="129"/>
      <c r="AA66" s="129"/>
      <c r="AB66" s="129">
        <f>N66</f>
        <v>4.237288135593221</v>
      </c>
      <c r="AC66" s="129"/>
      <c r="AD66" s="129"/>
      <c r="AE66" s="129"/>
      <c r="AF66" s="129"/>
      <c r="AG66" s="129"/>
      <c r="AH66" s="129"/>
      <c r="AI66" s="129">
        <f>U66</f>
        <v>4.647</v>
      </c>
      <c r="AJ66" s="129"/>
      <c r="AK66" s="129"/>
      <c r="AL66" s="129"/>
      <c r="AM66" s="129"/>
      <c r="AN66" s="129"/>
      <c r="AO66" s="129"/>
      <c r="AP66" s="129">
        <f>AB66</f>
        <v>4.237288135593221</v>
      </c>
      <c r="AQ66" s="129"/>
      <c r="AR66" s="129"/>
      <c r="AS66" s="129"/>
      <c r="AT66" s="129"/>
      <c r="AU66" s="129"/>
      <c r="AV66" s="210" t="s">
        <v>258</v>
      </c>
    </row>
    <row r="67" spans="1:48" s="2" customFormat="1" ht="31.5">
      <c r="A67" s="248" t="s">
        <v>280</v>
      </c>
      <c r="B67" s="439" t="str">
        <f>1!B65</f>
        <v>Строительство системы телемеханики</v>
      </c>
      <c r="C67" s="439" t="str">
        <f>1!C65</f>
        <v>G_Gelezno_042</v>
      </c>
      <c r="D67" s="129">
        <f>3!H64</f>
        <v>1.5</v>
      </c>
      <c r="E67" s="440">
        <f>3!I64</f>
        <v>1.2711864406779663</v>
      </c>
      <c r="F67" s="129"/>
      <c r="G67" s="129">
        <f>D67</f>
        <v>1.5</v>
      </c>
      <c r="H67" s="129"/>
      <c r="I67" s="129"/>
      <c r="J67" s="129"/>
      <c r="K67" s="129"/>
      <c r="L67" s="129"/>
      <c r="M67" s="129"/>
      <c r="N67" s="129">
        <f>E67</f>
        <v>1.2711864406779663</v>
      </c>
      <c r="O67" s="129"/>
      <c r="P67" s="129"/>
      <c r="Q67" s="129"/>
      <c r="R67" s="129"/>
      <c r="S67" s="129"/>
      <c r="T67" s="129"/>
      <c r="U67" s="129">
        <f>G67</f>
        <v>1.5</v>
      </c>
      <c r="V67" s="129"/>
      <c r="W67" s="129"/>
      <c r="X67" s="129"/>
      <c r="Y67" s="129"/>
      <c r="Z67" s="129"/>
      <c r="AA67" s="129"/>
      <c r="AB67" s="129">
        <f>N67</f>
        <v>1.2711864406779663</v>
      </c>
      <c r="AC67" s="129"/>
      <c r="AD67" s="129"/>
      <c r="AE67" s="129"/>
      <c r="AF67" s="129"/>
      <c r="AG67" s="129"/>
      <c r="AH67" s="129"/>
      <c r="AI67" s="129">
        <f>U67</f>
        <v>1.5</v>
      </c>
      <c r="AJ67" s="129"/>
      <c r="AK67" s="129"/>
      <c r="AL67" s="129"/>
      <c r="AM67" s="129"/>
      <c r="AN67" s="129"/>
      <c r="AO67" s="129"/>
      <c r="AP67" s="129">
        <f>AB67</f>
        <v>1.2711864406779663</v>
      </c>
      <c r="AQ67" s="129"/>
      <c r="AR67" s="129"/>
      <c r="AS67" s="129"/>
      <c r="AT67" s="129"/>
      <c r="AU67" s="129"/>
      <c r="AV67" s="210" t="s">
        <v>258</v>
      </c>
    </row>
    <row r="68" spans="1:48" s="2" customFormat="1" ht="31.5">
      <c r="A68" s="248" t="str">
        <f>1!A66</f>
        <v>1.3.3</v>
      </c>
      <c r="B68" s="127" t="str">
        <f>1!B66</f>
        <v>Оборудование, не требующее монтажа</v>
      </c>
      <c r="C68" s="127" t="str">
        <f>1!C66</f>
        <v>G_Gelezno_043</v>
      </c>
      <c r="D68" s="129">
        <f>3!H65</f>
        <v>4</v>
      </c>
      <c r="E68" s="129">
        <f>3!I65</f>
        <v>4</v>
      </c>
      <c r="F68" s="129"/>
      <c r="G68" s="129">
        <f>D68</f>
        <v>4</v>
      </c>
      <c r="H68" s="129"/>
      <c r="I68" s="129"/>
      <c r="J68" s="129"/>
      <c r="K68" s="129"/>
      <c r="L68" s="129"/>
      <c r="M68" s="129"/>
      <c r="N68" s="129">
        <f>E68</f>
        <v>4</v>
      </c>
      <c r="O68" s="129"/>
      <c r="P68" s="129"/>
      <c r="Q68" s="129"/>
      <c r="R68" s="129"/>
      <c r="S68" s="129"/>
      <c r="T68" s="129"/>
      <c r="U68" s="129">
        <f>G68</f>
        <v>4</v>
      </c>
      <c r="V68" s="129"/>
      <c r="W68" s="129"/>
      <c r="X68" s="129"/>
      <c r="Y68" s="129"/>
      <c r="Z68" s="129"/>
      <c r="AA68" s="129"/>
      <c r="AB68" s="129">
        <f>N68</f>
        <v>4</v>
      </c>
      <c r="AC68" s="129"/>
      <c r="AD68" s="129"/>
      <c r="AE68" s="129"/>
      <c r="AF68" s="129"/>
      <c r="AG68" s="129"/>
      <c r="AH68" s="129"/>
      <c r="AI68" s="129">
        <f>U68</f>
        <v>4</v>
      </c>
      <c r="AJ68" s="129"/>
      <c r="AK68" s="129"/>
      <c r="AL68" s="129"/>
      <c r="AM68" s="129"/>
      <c r="AN68" s="129"/>
      <c r="AO68" s="129"/>
      <c r="AP68" s="129">
        <f>AB68</f>
        <v>4</v>
      </c>
      <c r="AQ68" s="129"/>
      <c r="AR68" s="129"/>
      <c r="AS68" s="129"/>
      <c r="AT68" s="129"/>
      <c r="AU68" s="129"/>
      <c r="AV68" s="210" t="s">
        <v>258</v>
      </c>
    </row>
    <row r="69" spans="1:48" s="2" customFormat="1" ht="8.25" customHeight="1">
      <c r="A69" s="248"/>
      <c r="B69" s="127"/>
      <c r="C69" s="127"/>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246"/>
    </row>
    <row r="70" spans="1:48" s="5" customFormat="1" ht="47.25">
      <c r="A70" s="249" t="str">
        <f>1!A68</f>
        <v>1.4</v>
      </c>
      <c r="B70" s="352" t="str">
        <f>1!B68</f>
        <v>Прочее новое строительство объектов электросетевого хозяйства, всего, в том числе:</v>
      </c>
      <c r="C70" s="147" t="str">
        <f>1!C68</f>
        <v>Г</v>
      </c>
      <c r="D70" s="145">
        <f>SUM(D71:D78)</f>
        <v>0</v>
      </c>
      <c r="E70" s="145">
        <f>SUM(E71:E78)</f>
        <v>0</v>
      </c>
      <c r="F70" s="149"/>
      <c r="G70" s="145">
        <f>SUM(G71:G78)</f>
        <v>0</v>
      </c>
      <c r="H70" s="145">
        <f>SUM(H71:H78)</f>
        <v>0</v>
      </c>
      <c r="I70" s="145">
        <f>SUM(I71:I78)</f>
        <v>0</v>
      </c>
      <c r="J70" s="145">
        <f>SUM(J71:J78)</f>
        <v>0</v>
      </c>
      <c r="K70" s="145">
        <f>SUM(K71:K78)</f>
        <v>0</v>
      </c>
      <c r="L70" s="145"/>
      <c r="M70" s="149"/>
      <c r="N70" s="145">
        <f aca="true" t="shared" si="16" ref="N70:S70">SUM(N71:N78)</f>
        <v>0</v>
      </c>
      <c r="O70" s="145">
        <f t="shared" si="16"/>
        <v>0</v>
      </c>
      <c r="P70" s="145">
        <f t="shared" si="16"/>
        <v>0</v>
      </c>
      <c r="Q70" s="145">
        <f t="shared" si="16"/>
        <v>0</v>
      </c>
      <c r="R70" s="145">
        <f t="shared" si="16"/>
        <v>0</v>
      </c>
      <c r="S70" s="145">
        <f t="shared" si="16"/>
        <v>0</v>
      </c>
      <c r="T70" s="149"/>
      <c r="U70" s="145">
        <f aca="true" t="shared" si="17" ref="U70:Z70">SUM(U71:U78)</f>
        <v>0</v>
      </c>
      <c r="V70" s="145">
        <f t="shared" si="17"/>
        <v>0</v>
      </c>
      <c r="W70" s="145">
        <f t="shared" si="17"/>
        <v>0</v>
      </c>
      <c r="X70" s="145">
        <f t="shared" si="17"/>
        <v>0</v>
      </c>
      <c r="Y70" s="145">
        <f t="shared" si="17"/>
        <v>0</v>
      </c>
      <c r="Z70" s="145">
        <f t="shared" si="17"/>
        <v>0</v>
      </c>
      <c r="AA70" s="149"/>
      <c r="AB70" s="145">
        <f aca="true" t="shared" si="18" ref="AB70:AG70">SUM(AB71:AB78)</f>
        <v>0</v>
      </c>
      <c r="AC70" s="145">
        <f t="shared" si="18"/>
        <v>0</v>
      </c>
      <c r="AD70" s="145">
        <f t="shared" si="18"/>
        <v>0</v>
      </c>
      <c r="AE70" s="145">
        <f t="shared" si="18"/>
        <v>0</v>
      </c>
      <c r="AF70" s="145">
        <f t="shared" si="18"/>
        <v>0</v>
      </c>
      <c r="AG70" s="145">
        <f t="shared" si="18"/>
        <v>0</v>
      </c>
      <c r="AH70" s="149"/>
      <c r="AI70" s="145">
        <f>SUM(AI71:AI78)</f>
        <v>0</v>
      </c>
      <c r="AJ70" s="145">
        <f>SUM(AJ71:AJ78)</f>
        <v>0</v>
      </c>
      <c r="AK70" s="145">
        <f>SUM(AK71:AK78)</f>
        <v>0</v>
      </c>
      <c r="AL70" s="145">
        <f>SUM(AL71:AL78)</f>
        <v>0</v>
      </c>
      <c r="AM70" s="145">
        <f>SUM(AM71:AM78)</f>
        <v>0</v>
      </c>
      <c r="AN70" s="145"/>
      <c r="AO70" s="149"/>
      <c r="AP70" s="145">
        <f>SUM(AP71:AP71)</f>
        <v>0</v>
      </c>
      <c r="AQ70" s="145">
        <f>SUM(AQ71:AQ71)</f>
        <v>0</v>
      </c>
      <c r="AR70" s="145">
        <f>SUM(AR71:AR71)</f>
        <v>0</v>
      </c>
      <c r="AS70" s="145">
        <f>SUM(AS71:AS71)</f>
        <v>0</v>
      </c>
      <c r="AT70" s="145">
        <f>SUM(AT71:AT71)</f>
        <v>0</v>
      </c>
      <c r="AU70" s="145"/>
      <c r="AV70" s="250"/>
    </row>
    <row r="71" spans="1:48" s="2" customFormat="1" ht="10.5" customHeight="1" thickBot="1">
      <c r="A71" s="251"/>
      <c r="B71" s="265"/>
      <c r="C71" s="252"/>
      <c r="D71" s="253"/>
      <c r="E71" s="353"/>
      <c r="F71" s="253"/>
      <c r="G71" s="253"/>
      <c r="H71" s="253"/>
      <c r="I71" s="253"/>
      <c r="J71" s="253"/>
      <c r="K71" s="253"/>
      <c r="L71" s="253"/>
      <c r="M71" s="253"/>
      <c r="N71" s="3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20"/>
    </row>
    <row r="72" spans="1:48" s="2" customFormat="1" ht="10.5" customHeight="1">
      <c r="A72" s="243"/>
      <c r="B72" s="263"/>
      <c r="C72" s="244"/>
      <c r="D72" s="245"/>
      <c r="E72" s="501"/>
      <c r="F72" s="245"/>
      <c r="G72" s="245"/>
      <c r="H72" s="245"/>
      <c r="I72" s="245"/>
      <c r="J72" s="245"/>
      <c r="K72" s="245"/>
      <c r="L72" s="245"/>
      <c r="M72" s="245"/>
      <c r="N72" s="501"/>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32"/>
    </row>
    <row r="73" spans="1:48" s="2" customFormat="1" ht="10.5" customHeight="1">
      <c r="A73" s="243"/>
      <c r="B73" s="263"/>
      <c r="C73" s="244"/>
      <c r="D73" s="245"/>
      <c r="E73" s="501"/>
      <c r="F73" s="245"/>
      <c r="G73" s="245"/>
      <c r="H73" s="245"/>
      <c r="I73" s="245"/>
      <c r="J73" s="245"/>
      <c r="K73" s="245"/>
      <c r="L73" s="245"/>
      <c r="M73" s="245"/>
      <c r="N73" s="501"/>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32"/>
    </row>
    <row r="74" spans="1:48" s="2" customFormat="1" ht="10.5" customHeight="1">
      <c r="A74" s="243"/>
      <c r="B74" s="263"/>
      <c r="C74" s="244"/>
      <c r="D74" s="245"/>
      <c r="E74" s="501"/>
      <c r="F74" s="245"/>
      <c r="G74" s="245"/>
      <c r="H74" s="245"/>
      <c r="I74" s="245"/>
      <c r="J74" s="245"/>
      <c r="K74" s="245"/>
      <c r="L74" s="245"/>
      <c r="M74" s="245"/>
      <c r="N74" s="501"/>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32"/>
    </row>
    <row r="75" spans="1:48" s="2" customFormat="1" ht="15.75">
      <c r="A75" s="243"/>
      <c r="B75" s="244"/>
      <c r="C75" s="244"/>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32"/>
    </row>
    <row r="76" spans="1:48" s="2" customFormat="1" ht="15.75">
      <c r="A76" s="243"/>
      <c r="B76" s="244"/>
      <c r="C76" s="244"/>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32"/>
    </row>
    <row r="77" spans="1:48" s="2" customFormat="1" ht="15.75">
      <c r="A77" s="243"/>
      <c r="B77" s="244"/>
      <c r="C77" s="244"/>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32"/>
    </row>
    <row r="78" spans="1:48" s="2" customFormat="1" ht="15.75">
      <c r="A78" s="243"/>
      <c r="B78" s="581" t="s">
        <v>633</v>
      </c>
      <c r="C78" s="581"/>
      <c r="D78" s="581"/>
      <c r="E78" s="581"/>
      <c r="F78" s="581"/>
      <c r="G78" s="581"/>
      <c r="H78" s="581"/>
      <c r="I78" s="581"/>
      <c r="J78" s="581"/>
      <c r="K78" s="581"/>
      <c r="L78" s="581"/>
      <c r="M78" s="581"/>
      <c r="N78" s="581"/>
      <c r="O78" s="581"/>
      <c r="P78" s="581"/>
      <c r="Q78" s="581"/>
      <c r="R78" s="581"/>
      <c r="S78" s="581"/>
      <c r="T78" s="581"/>
      <c r="U78" s="581"/>
      <c r="V78" s="581"/>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32"/>
    </row>
  </sheetData>
  <sheetProtection/>
  <mergeCells count="34">
    <mergeCell ref="A11:AG11"/>
    <mergeCell ref="A16:AG16"/>
    <mergeCell ref="A17:AG17"/>
    <mergeCell ref="A18:AG18"/>
    <mergeCell ref="A12:AG12"/>
    <mergeCell ref="A13:AG13"/>
    <mergeCell ref="A14:AG14"/>
    <mergeCell ref="A15:AG15"/>
    <mergeCell ref="D20:E22"/>
    <mergeCell ref="AO22:AU22"/>
    <mergeCell ref="F22:L22"/>
    <mergeCell ref="F20:S21"/>
    <mergeCell ref="M22:S22"/>
    <mergeCell ref="AH21:AU21"/>
    <mergeCell ref="E23:E24"/>
    <mergeCell ref="AV20:AV24"/>
    <mergeCell ref="T22:Z22"/>
    <mergeCell ref="AA22:AG22"/>
    <mergeCell ref="T21:AG21"/>
    <mergeCell ref="T20:AG20"/>
    <mergeCell ref="AH20:AU20"/>
    <mergeCell ref="U23:Z23"/>
    <mergeCell ref="AB23:AG23"/>
    <mergeCell ref="N23:S23"/>
    <mergeCell ref="B78:V78"/>
    <mergeCell ref="A19:AT19"/>
    <mergeCell ref="A20:A24"/>
    <mergeCell ref="B20:B24"/>
    <mergeCell ref="C20:C24"/>
    <mergeCell ref="AH22:AN22"/>
    <mergeCell ref="AI23:AN23"/>
    <mergeCell ref="AP23:AU23"/>
    <mergeCell ref="G23:L23"/>
    <mergeCell ref="D23:D24"/>
  </mergeCells>
  <printOptions/>
  <pageMargins left="0.1968503937007874" right="0.1968503937007874" top="0.5905511811023623" bottom="0.3937007874015748" header="0.11811023622047245" footer="0.11811023622047245"/>
  <pageSetup fitToWidth="2" horizontalDpi="600" verticalDpi="600" orientation="portrait" paperSize="8" scale="70"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tabColor rgb="FF92D050"/>
  </sheetPr>
  <dimension ref="A1:BO87"/>
  <sheetViews>
    <sheetView view="pageBreakPreview" zoomScaleSheetLayoutView="100" zoomScalePageLayoutView="0" workbookViewId="0" topLeftCell="A10">
      <selection activeCell="F61" sqref="A61:IV61"/>
    </sheetView>
  </sheetViews>
  <sheetFormatPr defaultColWidth="9.00390625" defaultRowHeight="15.75"/>
  <cols>
    <col min="1" max="1" width="6.50390625" style="1" customWidth="1"/>
    <col min="2" max="2" width="85.50390625" style="1" customWidth="1"/>
    <col min="3" max="3" width="14.25390625" style="1" customWidth="1"/>
    <col min="4" max="4" width="8.25390625" style="1" customWidth="1"/>
    <col min="5" max="5" width="6.00390625" style="1" bestFit="1" customWidth="1"/>
    <col min="6" max="9" width="5.375" style="1" bestFit="1" customWidth="1"/>
    <col min="10" max="10" width="4.875" style="1" bestFit="1" customWidth="1"/>
    <col min="11" max="11" width="8.00390625" style="1" customWidth="1"/>
    <col min="12" max="12" width="6.00390625" style="1" bestFit="1" customWidth="1"/>
    <col min="13" max="16" width="5.375" style="1" bestFit="1" customWidth="1"/>
    <col min="17" max="17" width="4.75390625" style="1" customWidth="1"/>
    <col min="18" max="18" width="8.50390625" style="1" customWidth="1"/>
    <col min="19" max="19" width="6.00390625" style="1" bestFit="1" customWidth="1"/>
    <col min="20" max="23" width="5.375" style="1" bestFit="1" customWidth="1"/>
    <col min="24" max="24" width="4.875" style="1" customWidth="1"/>
    <col min="25" max="25" width="7.875" style="1" customWidth="1"/>
    <col min="26" max="26" width="6.75390625" style="1" customWidth="1"/>
    <col min="27" max="30" width="5.375" style="1" bestFit="1" customWidth="1"/>
    <col min="31" max="31" width="4.75390625" style="1" customWidth="1"/>
    <col min="32" max="32" width="8.125" style="1" customWidth="1"/>
    <col min="33" max="33" width="6.375" style="1" bestFit="1" customWidth="1"/>
    <col min="34" max="35" width="5.375" style="1" bestFit="1" customWidth="1"/>
    <col min="36" max="36" width="6.375" style="1" bestFit="1" customWidth="1"/>
    <col min="37" max="37" width="5.375" style="1" bestFit="1" customWidth="1"/>
    <col min="38" max="38" width="4.00390625" style="1" customWidth="1"/>
    <col min="39" max="39" width="3.50390625" style="1" customWidth="1"/>
    <col min="40" max="40" width="5.75390625" style="1" customWidth="1"/>
    <col min="41" max="41" width="16.125" style="1" customWidth="1"/>
    <col min="42" max="42" width="21.253906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390625" style="1" customWidth="1"/>
    <col min="50" max="50" width="3.875" style="1" customWidth="1"/>
    <col min="51" max="51" width="4.50390625" style="1" customWidth="1"/>
    <col min="52" max="52" width="5.00390625" style="1" customWidth="1"/>
    <col min="53" max="53" width="5.50390625" style="1" customWidth="1"/>
    <col min="54" max="54" width="5.75390625" style="1" customWidth="1"/>
    <col min="55" max="55" width="5.50390625" style="1" customWidth="1"/>
    <col min="56" max="57" width="5.00390625" style="1" customWidth="1"/>
    <col min="58" max="58" width="12.875" style="1" customWidth="1"/>
    <col min="59" max="68" width="5.00390625" style="1" customWidth="1"/>
    <col min="69" max="16384" width="9.00390625" style="1" customWidth="1"/>
  </cols>
  <sheetData>
    <row r="1" spans="15:38" ht="18.75">
      <c r="O1" s="2"/>
      <c r="P1" s="2"/>
      <c r="Q1" s="2"/>
      <c r="R1" s="2"/>
      <c r="S1" s="2"/>
      <c r="T1" s="2"/>
      <c r="U1" s="2"/>
      <c r="V1" s="2"/>
      <c r="W1" s="2"/>
      <c r="X1" s="2"/>
      <c r="Y1" s="2"/>
      <c r="Z1" s="2"/>
      <c r="AA1" s="2"/>
      <c r="AB1" s="2"/>
      <c r="AC1" s="2"/>
      <c r="AL1" s="25" t="s">
        <v>149</v>
      </c>
    </row>
    <row r="2" spans="15:38" ht="18.75">
      <c r="O2" s="2"/>
      <c r="P2" s="2"/>
      <c r="Q2" s="2"/>
      <c r="R2" s="2"/>
      <c r="S2" s="2"/>
      <c r="T2" s="2"/>
      <c r="U2" s="2"/>
      <c r="V2" s="2"/>
      <c r="W2" s="2"/>
      <c r="X2" s="2"/>
      <c r="Y2" s="2"/>
      <c r="Z2" s="2"/>
      <c r="AA2" s="2"/>
      <c r="AB2" s="2"/>
      <c r="AC2" s="2"/>
      <c r="AL2" s="15" t="s">
        <v>439</v>
      </c>
    </row>
    <row r="3" spans="15:38" ht="18.75">
      <c r="O3" s="2"/>
      <c r="P3" s="2"/>
      <c r="Q3" s="2"/>
      <c r="R3" s="2"/>
      <c r="S3" s="2"/>
      <c r="T3" s="2"/>
      <c r="U3" s="2"/>
      <c r="V3" s="2"/>
      <c r="W3" s="2"/>
      <c r="X3" s="2"/>
      <c r="Y3" s="2"/>
      <c r="Z3" s="2"/>
      <c r="AA3" s="2"/>
      <c r="AB3" s="2"/>
      <c r="AC3" s="2"/>
      <c r="AL3" s="15" t="s">
        <v>627</v>
      </c>
    </row>
    <row r="4" spans="15:38" ht="18.75">
      <c r="O4" s="2"/>
      <c r="P4" s="2"/>
      <c r="Q4" s="2"/>
      <c r="R4" s="2"/>
      <c r="S4" s="2"/>
      <c r="T4" s="2"/>
      <c r="U4" s="2"/>
      <c r="V4" s="2"/>
      <c r="W4" s="2"/>
      <c r="X4" s="2"/>
      <c r="Y4" s="2"/>
      <c r="Z4" s="2"/>
      <c r="AA4" s="2"/>
      <c r="AB4" s="2"/>
      <c r="AC4" s="2"/>
      <c r="AL4" s="15"/>
    </row>
    <row r="5" spans="15:38" ht="15.75">
      <c r="O5" s="2"/>
      <c r="P5" s="2"/>
      <c r="Q5" s="2"/>
      <c r="R5" s="2"/>
      <c r="S5" s="2"/>
      <c r="T5" s="2"/>
      <c r="U5" s="2"/>
      <c r="V5" s="2"/>
      <c r="W5" s="2"/>
      <c r="X5" s="2"/>
      <c r="Y5" s="2"/>
      <c r="Z5" s="2"/>
      <c r="AA5" s="2"/>
      <c r="AB5" s="2"/>
      <c r="AC5" s="2"/>
      <c r="AG5" s="612" t="s">
        <v>629</v>
      </c>
      <c r="AH5" s="612"/>
      <c r="AI5" s="612"/>
      <c r="AJ5" s="612"/>
      <c r="AK5" s="612"/>
      <c r="AL5" s="612"/>
    </row>
    <row r="6" spans="15:38" ht="15.75">
      <c r="O6" s="2"/>
      <c r="P6" s="2"/>
      <c r="Q6" s="2"/>
      <c r="R6" s="2"/>
      <c r="S6" s="2"/>
      <c r="T6" s="2"/>
      <c r="U6" s="2"/>
      <c r="V6" s="2"/>
      <c r="W6" s="2"/>
      <c r="X6" s="2"/>
      <c r="Y6" s="2"/>
      <c r="Z6" s="2"/>
      <c r="AA6" s="2"/>
      <c r="AB6" s="2"/>
      <c r="AC6" s="2"/>
      <c r="AL6" s="262" t="s">
        <v>630</v>
      </c>
    </row>
    <row r="7" spans="15:38" ht="15.75">
      <c r="O7" s="2"/>
      <c r="P7" s="2"/>
      <c r="Q7" s="2"/>
      <c r="R7" s="2"/>
      <c r="S7" s="2"/>
      <c r="T7" s="2"/>
      <c r="U7" s="2"/>
      <c r="V7" s="2"/>
      <c r="W7" s="2"/>
      <c r="X7" s="2"/>
      <c r="Y7" s="2"/>
      <c r="Z7" s="2"/>
      <c r="AA7" s="2"/>
      <c r="AB7" s="2"/>
      <c r="AC7" s="2"/>
      <c r="AL7" s="262"/>
    </row>
    <row r="8" spans="15:38" ht="15.75">
      <c r="O8" s="2"/>
      <c r="P8" s="2"/>
      <c r="Q8" s="2"/>
      <c r="R8" s="2"/>
      <c r="S8" s="2"/>
      <c r="T8" s="2"/>
      <c r="U8" s="2"/>
      <c r="V8" s="2"/>
      <c r="W8" s="2"/>
      <c r="X8" s="2"/>
      <c r="Y8" s="2"/>
      <c r="Z8" s="2"/>
      <c r="AA8" s="2"/>
      <c r="AB8" s="2"/>
      <c r="AC8" s="2"/>
      <c r="AL8" s="262" t="s">
        <v>661</v>
      </c>
    </row>
    <row r="9" spans="15:38" ht="15.75">
      <c r="O9" s="2"/>
      <c r="P9" s="2"/>
      <c r="Q9" s="2"/>
      <c r="R9" s="2"/>
      <c r="S9" s="2"/>
      <c r="T9" s="2"/>
      <c r="U9" s="2"/>
      <c r="V9" s="2"/>
      <c r="W9" s="2"/>
      <c r="X9" s="2"/>
      <c r="Y9" s="2"/>
      <c r="Z9" s="2"/>
      <c r="AA9" s="2"/>
      <c r="AB9" s="2"/>
      <c r="AC9" s="2"/>
      <c r="AF9" s="4"/>
      <c r="AL9" s="262"/>
    </row>
    <row r="10" spans="15:38" ht="15.75">
      <c r="O10" s="2"/>
      <c r="P10" s="2"/>
      <c r="Q10" s="2"/>
      <c r="R10" s="2"/>
      <c r="S10" s="2"/>
      <c r="T10" s="2"/>
      <c r="U10" s="2"/>
      <c r="V10" s="2"/>
      <c r="W10" s="2"/>
      <c r="X10" s="2"/>
      <c r="Y10" s="2"/>
      <c r="Z10" s="2"/>
      <c r="AA10" s="2"/>
      <c r="AB10" s="2"/>
      <c r="AC10" s="2"/>
      <c r="AF10" s="4" t="str">
        <f>4!AU9</f>
        <v>М.П.</v>
      </c>
      <c r="AL10" s="262" t="s">
        <v>706</v>
      </c>
    </row>
    <row r="11" spans="1:38" ht="18.75">
      <c r="A11" s="613" t="s">
        <v>203</v>
      </c>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row>
    <row r="12" spans="1:38" ht="18.75">
      <c r="A12" s="530" t="str">
        <f>1!A12:U12</f>
        <v> на 2018 год </v>
      </c>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row>
    <row r="13" spans="1:38" ht="15.75">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1:67" ht="18.75">
      <c r="A14" s="507" t="str">
        <f>1!A14:U14</f>
        <v>Инвестиционная программа Филиала "Железноводские электрические сети" ООО "КЭУК".</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5.75">
      <c r="A15" s="517" t="s">
        <v>114</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row>
    <row r="16" spans="1:67" ht="15.7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row>
    <row r="17" spans="1:58" ht="15.75">
      <c r="A17" s="551" t="str">
        <f>1!A17:U17</f>
        <v>Год раскрытия информации: 2018 год</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41"/>
      <c r="AN17" s="41"/>
      <c r="AO17" s="41"/>
      <c r="AP17" s="41"/>
      <c r="AQ17" s="41"/>
      <c r="AR17" s="41"/>
      <c r="AS17" s="41"/>
      <c r="AT17" s="41"/>
      <c r="AU17" s="41"/>
      <c r="AV17" s="41"/>
      <c r="AW17" s="41"/>
      <c r="AX17" s="41"/>
      <c r="AY17" s="41"/>
      <c r="AZ17" s="41"/>
      <c r="BA17" s="41"/>
      <c r="BB17" s="41"/>
      <c r="BC17" s="41"/>
      <c r="BD17" s="41"/>
      <c r="BE17" s="41"/>
      <c r="BF17" s="41"/>
    </row>
    <row r="18" spans="1:50" ht="18.7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80"/>
      <c r="AN18" s="80"/>
      <c r="AO18" s="80"/>
      <c r="AP18" s="80"/>
      <c r="AQ18" s="80"/>
      <c r="AR18" s="80"/>
      <c r="AS18" s="80"/>
      <c r="AT18" s="80"/>
      <c r="AU18" s="80"/>
      <c r="AV18" s="80"/>
      <c r="AW18" s="80"/>
      <c r="AX18" s="80"/>
    </row>
    <row r="19" spans="1:58" ht="16.5" thickBot="1">
      <c r="A19" s="582"/>
      <c r="B19" s="58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13"/>
      <c r="AN19" s="13"/>
      <c r="AO19" s="13"/>
      <c r="AP19" s="13"/>
      <c r="AQ19" s="40"/>
      <c r="AR19" s="40"/>
      <c r="AS19" s="40"/>
      <c r="AT19" s="40"/>
      <c r="AU19" s="40"/>
      <c r="AV19" s="40"/>
      <c r="AW19" s="40"/>
      <c r="AX19" s="40"/>
      <c r="AY19" s="40"/>
      <c r="AZ19" s="40"/>
      <c r="BA19" s="40"/>
      <c r="BB19" s="40"/>
      <c r="BC19" s="40"/>
      <c r="BD19" s="40"/>
      <c r="BE19" s="40"/>
      <c r="BF19" s="40"/>
    </row>
    <row r="20" spans="1:42" ht="19.5" customHeight="1">
      <c r="A20" s="583" t="s">
        <v>649</v>
      </c>
      <c r="B20" s="600" t="s">
        <v>468</v>
      </c>
      <c r="C20" s="600" t="s">
        <v>442</v>
      </c>
      <c r="D20" s="599" t="s">
        <v>662</v>
      </c>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614"/>
      <c r="AM20" s="22"/>
      <c r="AN20" s="22"/>
      <c r="AO20" s="22"/>
      <c r="AP20" s="22"/>
    </row>
    <row r="21" spans="1:42" ht="43.5" customHeight="1">
      <c r="A21" s="584"/>
      <c r="B21" s="591"/>
      <c r="C21" s="591"/>
      <c r="D21" s="590" t="s">
        <v>445</v>
      </c>
      <c r="E21" s="590"/>
      <c r="F21" s="590"/>
      <c r="G21" s="590"/>
      <c r="H21" s="590"/>
      <c r="I21" s="590"/>
      <c r="J21" s="590"/>
      <c r="K21" s="590" t="s">
        <v>446</v>
      </c>
      <c r="L21" s="590"/>
      <c r="M21" s="590"/>
      <c r="N21" s="590"/>
      <c r="O21" s="590"/>
      <c r="P21" s="590"/>
      <c r="Q21" s="590"/>
      <c r="R21" s="590" t="s">
        <v>447</v>
      </c>
      <c r="S21" s="590"/>
      <c r="T21" s="590"/>
      <c r="U21" s="590"/>
      <c r="V21" s="590"/>
      <c r="W21" s="590"/>
      <c r="X21" s="590"/>
      <c r="Y21" s="590" t="s">
        <v>448</v>
      </c>
      <c r="Z21" s="590"/>
      <c r="AA21" s="590"/>
      <c r="AB21" s="590"/>
      <c r="AC21" s="590"/>
      <c r="AD21" s="590"/>
      <c r="AE21" s="590"/>
      <c r="AF21" s="591" t="s">
        <v>113</v>
      </c>
      <c r="AG21" s="591"/>
      <c r="AH21" s="591"/>
      <c r="AI21" s="591"/>
      <c r="AJ21" s="591"/>
      <c r="AK21" s="591"/>
      <c r="AL21" s="611"/>
      <c r="AM21" s="22"/>
      <c r="AN21" s="22"/>
      <c r="AO21" s="22"/>
      <c r="AP21" s="22"/>
    </row>
    <row r="22" spans="1:38" ht="48.75" customHeight="1">
      <c r="A22" s="584"/>
      <c r="B22" s="591"/>
      <c r="C22" s="591"/>
      <c r="D22" s="93" t="s">
        <v>517</v>
      </c>
      <c r="E22" s="590" t="s">
        <v>516</v>
      </c>
      <c r="F22" s="590"/>
      <c r="G22" s="590"/>
      <c r="H22" s="590"/>
      <c r="I22" s="590"/>
      <c r="J22" s="590"/>
      <c r="K22" s="93" t="s">
        <v>517</v>
      </c>
      <c r="L22" s="591" t="s">
        <v>516</v>
      </c>
      <c r="M22" s="591"/>
      <c r="N22" s="591"/>
      <c r="O22" s="591"/>
      <c r="P22" s="591"/>
      <c r="Q22" s="591"/>
      <c r="R22" s="93" t="s">
        <v>517</v>
      </c>
      <c r="S22" s="591" t="s">
        <v>516</v>
      </c>
      <c r="T22" s="591"/>
      <c r="U22" s="591"/>
      <c r="V22" s="591"/>
      <c r="W22" s="591"/>
      <c r="X22" s="591"/>
      <c r="Y22" s="93" t="s">
        <v>517</v>
      </c>
      <c r="Z22" s="591" t="s">
        <v>516</v>
      </c>
      <c r="AA22" s="591"/>
      <c r="AB22" s="591"/>
      <c r="AC22" s="591"/>
      <c r="AD22" s="591"/>
      <c r="AE22" s="591"/>
      <c r="AF22" s="93" t="s">
        <v>517</v>
      </c>
      <c r="AG22" s="591" t="s">
        <v>516</v>
      </c>
      <c r="AH22" s="591"/>
      <c r="AI22" s="591"/>
      <c r="AJ22" s="591"/>
      <c r="AK22" s="591"/>
      <c r="AL22" s="611"/>
    </row>
    <row r="23" spans="1:38" ht="87.75" customHeight="1" thickBot="1">
      <c r="A23" s="585"/>
      <c r="B23" s="592"/>
      <c r="C23" s="592"/>
      <c r="D23" s="183" t="s">
        <v>461</v>
      </c>
      <c r="E23" s="183" t="s">
        <v>461</v>
      </c>
      <c r="F23" s="254" t="s">
        <v>443</v>
      </c>
      <c r="G23" s="254" t="s">
        <v>444</v>
      </c>
      <c r="H23" s="254" t="s">
        <v>97</v>
      </c>
      <c r="I23" s="254" t="s">
        <v>440</v>
      </c>
      <c r="J23" s="254" t="s">
        <v>6</v>
      </c>
      <c r="K23" s="183" t="s">
        <v>461</v>
      </c>
      <c r="L23" s="183" t="s">
        <v>461</v>
      </c>
      <c r="M23" s="254" t="s">
        <v>443</v>
      </c>
      <c r="N23" s="254" t="s">
        <v>444</v>
      </c>
      <c r="O23" s="254" t="s">
        <v>97</v>
      </c>
      <c r="P23" s="254" t="s">
        <v>440</v>
      </c>
      <c r="Q23" s="254" t="s">
        <v>6</v>
      </c>
      <c r="R23" s="183" t="s">
        <v>461</v>
      </c>
      <c r="S23" s="183" t="s">
        <v>461</v>
      </c>
      <c r="T23" s="254" t="s">
        <v>443</v>
      </c>
      <c r="U23" s="254" t="s">
        <v>444</v>
      </c>
      <c r="V23" s="254" t="s">
        <v>97</v>
      </c>
      <c r="W23" s="254" t="s">
        <v>440</v>
      </c>
      <c r="X23" s="254" t="s">
        <v>6</v>
      </c>
      <c r="Y23" s="183" t="s">
        <v>461</v>
      </c>
      <c r="Z23" s="183" t="s">
        <v>461</v>
      </c>
      <c r="AA23" s="254" t="s">
        <v>443</v>
      </c>
      <c r="AB23" s="254" t="s">
        <v>444</v>
      </c>
      <c r="AC23" s="254" t="s">
        <v>97</v>
      </c>
      <c r="AD23" s="254" t="s">
        <v>440</v>
      </c>
      <c r="AE23" s="254" t="s">
        <v>6</v>
      </c>
      <c r="AF23" s="183" t="s">
        <v>461</v>
      </c>
      <c r="AG23" s="183" t="s">
        <v>461</v>
      </c>
      <c r="AH23" s="254" t="s">
        <v>443</v>
      </c>
      <c r="AI23" s="254" t="s">
        <v>444</v>
      </c>
      <c r="AJ23" s="254" t="s">
        <v>97</v>
      </c>
      <c r="AK23" s="254" t="s">
        <v>440</v>
      </c>
      <c r="AL23" s="267" t="s">
        <v>6</v>
      </c>
    </row>
    <row r="24" spans="1:38" ht="16.5" thickBot="1">
      <c r="A24" s="257">
        <v>1</v>
      </c>
      <c r="B24" s="258">
        <v>2</v>
      </c>
      <c r="C24" s="258">
        <v>3</v>
      </c>
      <c r="D24" s="259" t="s">
        <v>566</v>
      </c>
      <c r="E24" s="259" t="s">
        <v>567</v>
      </c>
      <c r="F24" s="259" t="s">
        <v>568</v>
      </c>
      <c r="G24" s="259" t="s">
        <v>569</v>
      </c>
      <c r="H24" s="259" t="s">
        <v>570</v>
      </c>
      <c r="I24" s="259" t="s">
        <v>571</v>
      </c>
      <c r="J24" s="259" t="s">
        <v>36</v>
      </c>
      <c r="K24" s="259" t="s">
        <v>37</v>
      </c>
      <c r="L24" s="259" t="s">
        <v>38</v>
      </c>
      <c r="M24" s="259" t="s">
        <v>39</v>
      </c>
      <c r="N24" s="259" t="s">
        <v>40</v>
      </c>
      <c r="O24" s="259" t="s">
        <v>41</v>
      </c>
      <c r="P24" s="259" t="s">
        <v>42</v>
      </c>
      <c r="Q24" s="259" t="s">
        <v>43</v>
      </c>
      <c r="R24" s="259" t="s">
        <v>46</v>
      </c>
      <c r="S24" s="259" t="s">
        <v>47</v>
      </c>
      <c r="T24" s="259" t="s">
        <v>48</v>
      </c>
      <c r="U24" s="259" t="s">
        <v>49</v>
      </c>
      <c r="V24" s="259" t="s">
        <v>50</v>
      </c>
      <c r="W24" s="259" t="s">
        <v>51</v>
      </c>
      <c r="X24" s="259" t="s">
        <v>140</v>
      </c>
      <c r="Y24" s="259" t="s">
        <v>52</v>
      </c>
      <c r="Z24" s="259" t="s">
        <v>53</v>
      </c>
      <c r="AA24" s="259" t="s">
        <v>54</v>
      </c>
      <c r="AB24" s="259" t="s">
        <v>55</v>
      </c>
      <c r="AC24" s="259" t="s">
        <v>56</v>
      </c>
      <c r="AD24" s="259" t="s">
        <v>57</v>
      </c>
      <c r="AE24" s="259" t="s">
        <v>141</v>
      </c>
      <c r="AF24" s="259" t="s">
        <v>559</v>
      </c>
      <c r="AG24" s="259" t="s">
        <v>562</v>
      </c>
      <c r="AH24" s="259" t="s">
        <v>574</v>
      </c>
      <c r="AI24" s="259" t="s">
        <v>577</v>
      </c>
      <c r="AJ24" s="259" t="s">
        <v>580</v>
      </c>
      <c r="AK24" s="259" t="s">
        <v>581</v>
      </c>
      <c r="AL24" s="260" t="s">
        <v>582</v>
      </c>
    </row>
    <row r="25" spans="1:38" ht="15.75">
      <c r="A25" s="199"/>
      <c r="B25" s="223" t="s">
        <v>500</v>
      </c>
      <c r="C25" s="201" t="s">
        <v>274</v>
      </c>
      <c r="D25" s="224">
        <f>SUM(D26:D31)</f>
        <v>0</v>
      </c>
      <c r="E25" s="224">
        <f aca="true" t="shared" si="0" ref="E25:AK25">SUM(E26:E31)</f>
        <v>0</v>
      </c>
      <c r="F25" s="224">
        <f t="shared" si="0"/>
        <v>0</v>
      </c>
      <c r="G25" s="224">
        <f t="shared" si="0"/>
        <v>0</v>
      </c>
      <c r="H25" s="224">
        <f t="shared" si="0"/>
        <v>0</v>
      </c>
      <c r="I25" s="224">
        <f t="shared" si="0"/>
        <v>0</v>
      </c>
      <c r="J25" s="224"/>
      <c r="K25" s="224">
        <f t="shared" si="0"/>
        <v>0</v>
      </c>
      <c r="L25" s="224">
        <f t="shared" si="0"/>
        <v>4.950282898305085</v>
      </c>
      <c r="M25" s="224">
        <f t="shared" si="0"/>
        <v>2</v>
      </c>
      <c r="N25" s="224">
        <f t="shared" si="0"/>
        <v>0</v>
      </c>
      <c r="O25" s="224">
        <f t="shared" si="0"/>
        <v>3.16</v>
      </c>
      <c r="P25" s="224">
        <f t="shared" si="0"/>
        <v>0</v>
      </c>
      <c r="Q25" s="224"/>
      <c r="R25" s="224">
        <f t="shared" si="0"/>
        <v>0</v>
      </c>
      <c r="S25" s="224">
        <f t="shared" si="0"/>
        <v>5.922313016949152</v>
      </c>
      <c r="T25" s="224">
        <f t="shared" si="0"/>
        <v>0</v>
      </c>
      <c r="U25" s="224">
        <f t="shared" si="0"/>
        <v>0</v>
      </c>
      <c r="V25" s="224">
        <f t="shared" si="0"/>
        <v>6.070000000000001</v>
      </c>
      <c r="W25" s="224">
        <f t="shared" si="0"/>
        <v>0</v>
      </c>
      <c r="X25" s="224"/>
      <c r="Y25" s="224">
        <f t="shared" si="0"/>
        <v>0</v>
      </c>
      <c r="Z25" s="224">
        <f t="shared" si="0"/>
        <v>12.457404084745763</v>
      </c>
      <c r="AA25" s="224">
        <f t="shared" si="0"/>
        <v>0</v>
      </c>
      <c r="AB25" s="224">
        <f t="shared" si="0"/>
        <v>0</v>
      </c>
      <c r="AC25" s="224">
        <f t="shared" si="0"/>
        <v>2.8699999999999997</v>
      </c>
      <c r="AD25" s="224">
        <f t="shared" si="0"/>
        <v>0</v>
      </c>
      <c r="AE25" s="224"/>
      <c r="AF25" s="224">
        <f t="shared" si="0"/>
        <v>0</v>
      </c>
      <c r="AG25" s="224">
        <f>SUM(AG26:AG31)</f>
        <v>23.33</v>
      </c>
      <c r="AH25" s="224">
        <f t="shared" si="0"/>
        <v>2</v>
      </c>
      <c r="AI25" s="224">
        <f t="shared" si="0"/>
        <v>0</v>
      </c>
      <c r="AJ25" s="224">
        <f t="shared" si="0"/>
        <v>12.1</v>
      </c>
      <c r="AK25" s="224">
        <f t="shared" si="0"/>
        <v>0</v>
      </c>
      <c r="AL25" s="242"/>
    </row>
    <row r="26" spans="1:38" ht="15.75">
      <c r="A26" s="140" t="s">
        <v>501</v>
      </c>
      <c r="B26" s="134" t="s">
        <v>502</v>
      </c>
      <c r="C26" s="136" t="s">
        <v>274</v>
      </c>
      <c r="D26" s="145">
        <v>0</v>
      </c>
      <c r="E26" s="145">
        <v>0</v>
      </c>
      <c r="F26" s="145">
        <v>0</v>
      </c>
      <c r="G26" s="145">
        <v>0</v>
      </c>
      <c r="H26" s="145">
        <v>0</v>
      </c>
      <c r="I26" s="145">
        <v>0</v>
      </c>
      <c r="J26" s="145"/>
      <c r="K26" s="145">
        <v>0</v>
      </c>
      <c r="L26" s="145">
        <v>0</v>
      </c>
      <c r="M26" s="145">
        <v>0</v>
      </c>
      <c r="N26" s="145">
        <v>0</v>
      </c>
      <c r="O26" s="145">
        <v>0</v>
      </c>
      <c r="P26" s="145">
        <v>0</v>
      </c>
      <c r="Q26" s="145"/>
      <c r="R26" s="145">
        <v>0</v>
      </c>
      <c r="S26" s="145">
        <v>0</v>
      </c>
      <c r="T26" s="145">
        <v>0</v>
      </c>
      <c r="U26" s="145">
        <v>0</v>
      </c>
      <c r="V26" s="145">
        <v>0</v>
      </c>
      <c r="W26" s="145">
        <v>0</v>
      </c>
      <c r="X26" s="145"/>
      <c r="Y26" s="145">
        <v>0</v>
      </c>
      <c r="Z26" s="145">
        <v>0</v>
      </c>
      <c r="AA26" s="145">
        <v>0</v>
      </c>
      <c r="AB26" s="145">
        <v>0</v>
      </c>
      <c r="AC26" s="145">
        <v>0</v>
      </c>
      <c r="AD26" s="145">
        <v>0</v>
      </c>
      <c r="AE26" s="145"/>
      <c r="AF26" s="145">
        <v>0</v>
      </c>
      <c r="AG26" s="145">
        <v>0</v>
      </c>
      <c r="AH26" s="145">
        <v>0</v>
      </c>
      <c r="AI26" s="145">
        <v>0</v>
      </c>
      <c r="AJ26" s="145">
        <v>0</v>
      </c>
      <c r="AK26" s="145">
        <v>0</v>
      </c>
      <c r="AL26" s="236"/>
    </row>
    <row r="27" spans="1:38" ht="15.75">
      <c r="A27" s="140" t="s">
        <v>503</v>
      </c>
      <c r="B27" s="134" t="s">
        <v>504</v>
      </c>
      <c r="C27" s="136" t="s">
        <v>274</v>
      </c>
      <c r="D27" s="145">
        <f>D32</f>
        <v>0</v>
      </c>
      <c r="E27" s="145">
        <f aca="true" t="shared" si="1" ref="E27:AK27">E32</f>
        <v>0</v>
      </c>
      <c r="F27" s="145">
        <f t="shared" si="1"/>
        <v>0</v>
      </c>
      <c r="G27" s="145">
        <f t="shared" si="1"/>
        <v>0</v>
      </c>
      <c r="H27" s="145">
        <f t="shared" si="1"/>
        <v>0</v>
      </c>
      <c r="I27" s="145">
        <f t="shared" si="1"/>
        <v>0</v>
      </c>
      <c r="J27" s="145"/>
      <c r="K27" s="145">
        <f t="shared" si="1"/>
        <v>0</v>
      </c>
      <c r="L27" s="145">
        <f t="shared" si="1"/>
        <v>4.950282898305085</v>
      </c>
      <c r="M27" s="145">
        <f t="shared" si="1"/>
        <v>2</v>
      </c>
      <c r="N27" s="145">
        <f t="shared" si="1"/>
        <v>0</v>
      </c>
      <c r="O27" s="145">
        <f t="shared" si="1"/>
        <v>3.16</v>
      </c>
      <c r="P27" s="145">
        <f t="shared" si="1"/>
        <v>0</v>
      </c>
      <c r="Q27" s="145"/>
      <c r="R27" s="145">
        <f t="shared" si="1"/>
        <v>0</v>
      </c>
      <c r="S27" s="145">
        <f t="shared" si="1"/>
        <v>5.922313016949152</v>
      </c>
      <c r="T27" s="145">
        <f t="shared" si="1"/>
        <v>0</v>
      </c>
      <c r="U27" s="145">
        <f t="shared" si="1"/>
        <v>0</v>
      </c>
      <c r="V27" s="145">
        <f t="shared" si="1"/>
        <v>6.070000000000001</v>
      </c>
      <c r="W27" s="145">
        <f t="shared" si="1"/>
        <v>0</v>
      </c>
      <c r="X27" s="145"/>
      <c r="Y27" s="145">
        <f t="shared" si="1"/>
        <v>0</v>
      </c>
      <c r="Z27" s="145">
        <f t="shared" si="1"/>
        <v>2.9489295084745764</v>
      </c>
      <c r="AA27" s="145">
        <f t="shared" si="1"/>
        <v>0</v>
      </c>
      <c r="AB27" s="145">
        <f t="shared" si="1"/>
        <v>0</v>
      </c>
      <c r="AC27" s="145">
        <f t="shared" si="1"/>
        <v>2.8699999999999997</v>
      </c>
      <c r="AD27" s="145">
        <f t="shared" si="1"/>
        <v>0</v>
      </c>
      <c r="AE27" s="145"/>
      <c r="AF27" s="145">
        <f t="shared" si="1"/>
        <v>0</v>
      </c>
      <c r="AG27" s="145">
        <f t="shared" si="1"/>
        <v>13.821525423728813</v>
      </c>
      <c r="AH27" s="145">
        <f t="shared" si="1"/>
        <v>2</v>
      </c>
      <c r="AI27" s="145">
        <f t="shared" si="1"/>
        <v>0</v>
      </c>
      <c r="AJ27" s="145">
        <f t="shared" si="1"/>
        <v>12.1</v>
      </c>
      <c r="AK27" s="145">
        <f t="shared" si="1"/>
        <v>0</v>
      </c>
      <c r="AL27" s="236"/>
    </row>
    <row r="28" spans="1:38" ht="31.5">
      <c r="A28" s="140" t="s">
        <v>505</v>
      </c>
      <c r="B28" s="134" t="s">
        <v>506</v>
      </c>
      <c r="C28" s="136" t="s">
        <v>274</v>
      </c>
      <c r="D28" s="145">
        <v>0</v>
      </c>
      <c r="E28" s="145">
        <v>0</v>
      </c>
      <c r="F28" s="145">
        <v>0</v>
      </c>
      <c r="G28" s="145">
        <v>0</v>
      </c>
      <c r="H28" s="145">
        <v>0</v>
      </c>
      <c r="I28" s="145">
        <v>0</v>
      </c>
      <c r="J28" s="145"/>
      <c r="K28" s="145">
        <v>0</v>
      </c>
      <c r="L28" s="145">
        <v>0</v>
      </c>
      <c r="M28" s="145">
        <v>0</v>
      </c>
      <c r="N28" s="145">
        <v>0</v>
      </c>
      <c r="O28" s="145">
        <v>0</v>
      </c>
      <c r="P28" s="145">
        <v>0</v>
      </c>
      <c r="Q28" s="145"/>
      <c r="R28" s="145">
        <v>0</v>
      </c>
      <c r="S28" s="145">
        <v>0</v>
      </c>
      <c r="T28" s="145">
        <v>0</v>
      </c>
      <c r="U28" s="145">
        <v>0</v>
      </c>
      <c r="V28" s="145">
        <v>0</v>
      </c>
      <c r="W28" s="145">
        <v>0</v>
      </c>
      <c r="X28" s="145"/>
      <c r="Y28" s="145">
        <v>0</v>
      </c>
      <c r="Z28" s="145">
        <v>0</v>
      </c>
      <c r="AA28" s="145">
        <v>0</v>
      </c>
      <c r="AB28" s="145">
        <v>0</v>
      </c>
      <c r="AC28" s="145">
        <v>0</v>
      </c>
      <c r="AD28" s="145">
        <v>0</v>
      </c>
      <c r="AE28" s="145"/>
      <c r="AF28" s="145">
        <v>0</v>
      </c>
      <c r="AG28" s="145">
        <v>0</v>
      </c>
      <c r="AH28" s="145">
        <v>0</v>
      </c>
      <c r="AI28" s="145">
        <v>0</v>
      </c>
      <c r="AJ28" s="145">
        <v>0</v>
      </c>
      <c r="AK28" s="145">
        <v>0</v>
      </c>
      <c r="AL28" s="236"/>
    </row>
    <row r="29" spans="1:38" ht="15.75">
      <c r="A29" s="140" t="s">
        <v>507</v>
      </c>
      <c r="B29" s="134" t="s">
        <v>508</v>
      </c>
      <c r="C29" s="136" t="s">
        <v>274</v>
      </c>
      <c r="D29" s="145">
        <f>D69</f>
        <v>0</v>
      </c>
      <c r="E29" s="145">
        <f aca="true" t="shared" si="2" ref="E29:AK29">E69</f>
        <v>0</v>
      </c>
      <c r="F29" s="145">
        <f t="shared" si="2"/>
        <v>0</v>
      </c>
      <c r="G29" s="145">
        <f t="shared" si="2"/>
        <v>0</v>
      </c>
      <c r="H29" s="145">
        <f t="shared" si="2"/>
        <v>0</v>
      </c>
      <c r="I29" s="145">
        <f t="shared" si="2"/>
        <v>0</v>
      </c>
      <c r="J29" s="145"/>
      <c r="K29" s="145">
        <f t="shared" si="2"/>
        <v>0</v>
      </c>
      <c r="L29" s="145">
        <f t="shared" si="2"/>
        <v>0</v>
      </c>
      <c r="M29" s="145">
        <f t="shared" si="2"/>
        <v>0</v>
      </c>
      <c r="N29" s="145">
        <f t="shared" si="2"/>
        <v>0</v>
      </c>
      <c r="O29" s="145">
        <f t="shared" si="2"/>
        <v>0</v>
      </c>
      <c r="P29" s="145">
        <f t="shared" si="2"/>
        <v>0</v>
      </c>
      <c r="Q29" s="145"/>
      <c r="R29" s="145">
        <f t="shared" si="2"/>
        <v>0</v>
      </c>
      <c r="S29" s="145">
        <f t="shared" si="2"/>
        <v>0</v>
      </c>
      <c r="T29" s="145">
        <f t="shared" si="2"/>
        <v>0</v>
      </c>
      <c r="U29" s="145">
        <f t="shared" si="2"/>
        <v>0</v>
      </c>
      <c r="V29" s="145">
        <f t="shared" si="2"/>
        <v>0</v>
      </c>
      <c r="W29" s="145">
        <f t="shared" si="2"/>
        <v>0</v>
      </c>
      <c r="X29" s="145"/>
      <c r="Y29" s="145">
        <f t="shared" si="2"/>
        <v>0</v>
      </c>
      <c r="Z29" s="145">
        <f t="shared" si="2"/>
        <v>0</v>
      </c>
      <c r="AA29" s="145">
        <f t="shared" si="2"/>
        <v>0</v>
      </c>
      <c r="AB29" s="145">
        <f t="shared" si="2"/>
        <v>0</v>
      </c>
      <c r="AC29" s="145">
        <f t="shared" si="2"/>
        <v>0</v>
      </c>
      <c r="AD29" s="145">
        <f t="shared" si="2"/>
        <v>0</v>
      </c>
      <c r="AE29" s="145"/>
      <c r="AF29" s="145">
        <f t="shared" si="2"/>
        <v>0</v>
      </c>
      <c r="AG29" s="145">
        <f t="shared" si="2"/>
        <v>0</v>
      </c>
      <c r="AH29" s="145">
        <f t="shared" si="2"/>
        <v>0</v>
      </c>
      <c r="AI29" s="145">
        <f t="shared" si="2"/>
        <v>0</v>
      </c>
      <c r="AJ29" s="145">
        <f t="shared" si="2"/>
        <v>0</v>
      </c>
      <c r="AK29" s="145">
        <f t="shared" si="2"/>
        <v>0</v>
      </c>
      <c r="AL29" s="236"/>
    </row>
    <row r="30" spans="1:38" ht="15.75">
      <c r="A30" s="140" t="s">
        <v>509</v>
      </c>
      <c r="B30" s="135" t="s">
        <v>510</v>
      </c>
      <c r="C30" s="136" t="s">
        <v>274</v>
      </c>
      <c r="D30" s="145">
        <v>0</v>
      </c>
      <c r="E30" s="145">
        <v>0</v>
      </c>
      <c r="F30" s="145">
        <v>0</v>
      </c>
      <c r="G30" s="145">
        <v>0</v>
      </c>
      <c r="H30" s="145">
        <v>0</v>
      </c>
      <c r="I30" s="145">
        <v>0</v>
      </c>
      <c r="J30" s="145"/>
      <c r="K30" s="145">
        <v>0</v>
      </c>
      <c r="L30" s="145">
        <v>0</v>
      </c>
      <c r="M30" s="145">
        <v>0</v>
      </c>
      <c r="N30" s="145">
        <v>0</v>
      </c>
      <c r="O30" s="145">
        <v>0</v>
      </c>
      <c r="P30" s="145">
        <v>0</v>
      </c>
      <c r="Q30" s="145"/>
      <c r="R30" s="145">
        <v>0</v>
      </c>
      <c r="S30" s="145">
        <v>0</v>
      </c>
      <c r="T30" s="145">
        <v>0</v>
      </c>
      <c r="U30" s="145">
        <v>0</v>
      </c>
      <c r="V30" s="145">
        <v>0</v>
      </c>
      <c r="W30" s="145">
        <v>0</v>
      </c>
      <c r="X30" s="145"/>
      <c r="Y30" s="145">
        <v>0</v>
      </c>
      <c r="Z30" s="145">
        <v>0</v>
      </c>
      <c r="AA30" s="145">
        <v>0</v>
      </c>
      <c r="AB30" s="145">
        <v>0</v>
      </c>
      <c r="AC30" s="145">
        <v>0</v>
      </c>
      <c r="AD30" s="145">
        <v>0</v>
      </c>
      <c r="AE30" s="145"/>
      <c r="AF30" s="145">
        <v>0</v>
      </c>
      <c r="AG30" s="145">
        <v>0</v>
      </c>
      <c r="AH30" s="145">
        <v>0</v>
      </c>
      <c r="AI30" s="145">
        <v>0</v>
      </c>
      <c r="AJ30" s="145">
        <v>0</v>
      </c>
      <c r="AK30" s="145">
        <v>0</v>
      </c>
      <c r="AL30" s="236"/>
    </row>
    <row r="31" spans="1:38" ht="15.75">
      <c r="A31" s="140" t="s">
        <v>511</v>
      </c>
      <c r="B31" s="135" t="s">
        <v>512</v>
      </c>
      <c r="C31" s="136" t="s">
        <v>274</v>
      </c>
      <c r="D31" s="145">
        <f>D64</f>
        <v>0</v>
      </c>
      <c r="E31" s="145">
        <f aca="true" t="shared" si="3" ref="E31:AK31">E64</f>
        <v>0</v>
      </c>
      <c r="F31" s="145">
        <f t="shared" si="3"/>
        <v>0</v>
      </c>
      <c r="G31" s="145">
        <f t="shared" si="3"/>
        <v>0</v>
      </c>
      <c r="H31" s="145">
        <f t="shared" si="3"/>
        <v>0</v>
      </c>
      <c r="I31" s="145">
        <f t="shared" si="3"/>
        <v>0</v>
      </c>
      <c r="J31" s="145"/>
      <c r="K31" s="145">
        <f t="shared" si="3"/>
        <v>0</v>
      </c>
      <c r="L31" s="145">
        <f t="shared" si="3"/>
        <v>0</v>
      </c>
      <c r="M31" s="145">
        <f t="shared" si="3"/>
        <v>0</v>
      </c>
      <c r="N31" s="145">
        <f t="shared" si="3"/>
        <v>0</v>
      </c>
      <c r="O31" s="145">
        <f t="shared" si="3"/>
        <v>0</v>
      </c>
      <c r="P31" s="145">
        <f t="shared" si="3"/>
        <v>0</v>
      </c>
      <c r="Q31" s="145"/>
      <c r="R31" s="145">
        <f t="shared" si="3"/>
        <v>0</v>
      </c>
      <c r="S31" s="145">
        <f t="shared" si="3"/>
        <v>0</v>
      </c>
      <c r="T31" s="145">
        <f t="shared" si="3"/>
        <v>0</v>
      </c>
      <c r="U31" s="145">
        <f t="shared" si="3"/>
        <v>0</v>
      </c>
      <c r="V31" s="145">
        <f t="shared" si="3"/>
        <v>0</v>
      </c>
      <c r="W31" s="145">
        <f t="shared" si="3"/>
        <v>0</v>
      </c>
      <c r="X31" s="145"/>
      <c r="Y31" s="145">
        <f t="shared" si="3"/>
        <v>0</v>
      </c>
      <c r="Z31" s="145">
        <f t="shared" si="3"/>
        <v>9.508474576271187</v>
      </c>
      <c r="AA31" s="145">
        <f t="shared" si="3"/>
        <v>0</v>
      </c>
      <c r="AB31" s="145">
        <f t="shared" si="3"/>
        <v>0</v>
      </c>
      <c r="AC31" s="145">
        <f t="shared" si="3"/>
        <v>0</v>
      </c>
      <c r="AD31" s="145">
        <f t="shared" si="3"/>
        <v>0</v>
      </c>
      <c r="AE31" s="145"/>
      <c r="AF31" s="145">
        <f t="shared" si="3"/>
        <v>0</v>
      </c>
      <c r="AG31" s="145">
        <f t="shared" si="3"/>
        <v>9.508474576271187</v>
      </c>
      <c r="AH31" s="145">
        <f t="shared" si="3"/>
        <v>0</v>
      </c>
      <c r="AI31" s="145">
        <f t="shared" si="3"/>
        <v>0</v>
      </c>
      <c r="AJ31" s="145">
        <f t="shared" si="3"/>
        <v>0</v>
      </c>
      <c r="AK31" s="145">
        <f t="shared" si="3"/>
        <v>0</v>
      </c>
      <c r="AL31" s="236"/>
    </row>
    <row r="32" spans="1:38" ht="15.75">
      <c r="A32" s="237">
        <v>1</v>
      </c>
      <c r="B32" s="137" t="s">
        <v>273</v>
      </c>
      <c r="C32" s="136" t="s">
        <v>274</v>
      </c>
      <c r="D32" s="145">
        <f aca="true" t="shared" si="4" ref="D32:AK32">D33+D60</f>
        <v>0</v>
      </c>
      <c r="E32" s="145">
        <f t="shared" si="4"/>
        <v>0</v>
      </c>
      <c r="F32" s="145">
        <f t="shared" si="4"/>
        <v>0</v>
      </c>
      <c r="G32" s="145">
        <f t="shared" si="4"/>
        <v>0</v>
      </c>
      <c r="H32" s="145">
        <f t="shared" si="4"/>
        <v>0</v>
      </c>
      <c r="I32" s="145">
        <f t="shared" si="4"/>
        <v>0</v>
      </c>
      <c r="J32" s="145"/>
      <c r="K32" s="145">
        <f t="shared" si="4"/>
        <v>0</v>
      </c>
      <c r="L32" s="145">
        <f t="shared" si="4"/>
        <v>4.950282898305085</v>
      </c>
      <c r="M32" s="145">
        <f t="shared" si="4"/>
        <v>2</v>
      </c>
      <c r="N32" s="145">
        <f t="shared" si="4"/>
        <v>0</v>
      </c>
      <c r="O32" s="145">
        <f t="shared" si="4"/>
        <v>3.16</v>
      </c>
      <c r="P32" s="145">
        <f t="shared" si="4"/>
        <v>0</v>
      </c>
      <c r="Q32" s="145"/>
      <c r="R32" s="145">
        <f t="shared" si="4"/>
        <v>0</v>
      </c>
      <c r="S32" s="145">
        <f t="shared" si="4"/>
        <v>5.922313016949152</v>
      </c>
      <c r="T32" s="145">
        <f t="shared" si="4"/>
        <v>0</v>
      </c>
      <c r="U32" s="145">
        <f t="shared" si="4"/>
        <v>0</v>
      </c>
      <c r="V32" s="145">
        <f t="shared" si="4"/>
        <v>6.070000000000001</v>
      </c>
      <c r="W32" s="145">
        <f t="shared" si="4"/>
        <v>0</v>
      </c>
      <c r="X32" s="145"/>
      <c r="Y32" s="145">
        <f t="shared" si="4"/>
        <v>0</v>
      </c>
      <c r="Z32" s="145">
        <f t="shared" si="4"/>
        <v>2.9489295084745764</v>
      </c>
      <c r="AA32" s="145">
        <f t="shared" si="4"/>
        <v>0</v>
      </c>
      <c r="AB32" s="145">
        <f t="shared" si="4"/>
        <v>0</v>
      </c>
      <c r="AC32" s="145">
        <f t="shared" si="4"/>
        <v>2.8699999999999997</v>
      </c>
      <c r="AD32" s="145">
        <f t="shared" si="4"/>
        <v>0</v>
      </c>
      <c r="AE32" s="145"/>
      <c r="AF32" s="145">
        <f t="shared" si="4"/>
        <v>0</v>
      </c>
      <c r="AG32" s="145">
        <f t="shared" si="4"/>
        <v>13.821525423728813</v>
      </c>
      <c r="AH32" s="145">
        <f t="shared" si="4"/>
        <v>2</v>
      </c>
      <c r="AI32" s="145">
        <f t="shared" si="4"/>
        <v>0</v>
      </c>
      <c r="AJ32" s="145">
        <f t="shared" si="4"/>
        <v>12.1</v>
      </c>
      <c r="AK32" s="145">
        <f t="shared" si="4"/>
        <v>0</v>
      </c>
      <c r="AL32" s="236"/>
    </row>
    <row r="33" spans="1:38" ht="31.5">
      <c r="A33" s="140" t="s">
        <v>301</v>
      </c>
      <c r="B33" s="137" t="s">
        <v>276</v>
      </c>
      <c r="C33" s="136" t="s">
        <v>274</v>
      </c>
      <c r="D33" s="145">
        <f aca="true" t="shared" si="5" ref="D33:AK33">SUM(D34:D59)</f>
        <v>0</v>
      </c>
      <c r="E33" s="145">
        <f t="shared" si="5"/>
        <v>0</v>
      </c>
      <c r="F33" s="145">
        <f t="shared" si="5"/>
        <v>0</v>
      </c>
      <c r="G33" s="145">
        <f t="shared" si="5"/>
        <v>0</v>
      </c>
      <c r="H33" s="145">
        <f t="shared" si="5"/>
        <v>0</v>
      </c>
      <c r="I33" s="145">
        <f t="shared" si="5"/>
        <v>0</v>
      </c>
      <c r="J33" s="145"/>
      <c r="K33" s="145">
        <f t="shared" si="5"/>
        <v>0</v>
      </c>
      <c r="L33" s="145">
        <f t="shared" si="5"/>
        <v>3.322379906779661</v>
      </c>
      <c r="M33" s="145">
        <f t="shared" si="5"/>
        <v>0</v>
      </c>
      <c r="N33" s="145">
        <f t="shared" si="5"/>
        <v>0</v>
      </c>
      <c r="O33" s="145">
        <f t="shared" si="5"/>
        <v>3.16</v>
      </c>
      <c r="P33" s="145">
        <f t="shared" si="5"/>
        <v>0</v>
      </c>
      <c r="Q33" s="145"/>
      <c r="R33" s="145">
        <f t="shared" si="5"/>
        <v>0</v>
      </c>
      <c r="S33" s="145">
        <f t="shared" si="5"/>
        <v>5.922313016949152</v>
      </c>
      <c r="T33" s="145">
        <f t="shared" si="5"/>
        <v>0</v>
      </c>
      <c r="U33" s="145">
        <f t="shared" si="5"/>
        <v>0</v>
      </c>
      <c r="V33" s="145">
        <f t="shared" si="5"/>
        <v>6.070000000000001</v>
      </c>
      <c r="W33" s="145">
        <f t="shared" si="5"/>
        <v>0</v>
      </c>
      <c r="X33" s="145"/>
      <c r="Y33" s="145">
        <f t="shared" si="5"/>
        <v>0</v>
      </c>
      <c r="Z33" s="145">
        <f t="shared" si="5"/>
        <v>2.9489295084745764</v>
      </c>
      <c r="AA33" s="145">
        <f t="shared" si="5"/>
        <v>0</v>
      </c>
      <c r="AB33" s="145">
        <f t="shared" si="5"/>
        <v>0</v>
      </c>
      <c r="AC33" s="145">
        <f t="shared" si="5"/>
        <v>2.8699999999999997</v>
      </c>
      <c r="AD33" s="145">
        <f t="shared" si="5"/>
        <v>0</v>
      </c>
      <c r="AE33" s="145"/>
      <c r="AF33" s="145">
        <f t="shared" si="5"/>
        <v>0</v>
      </c>
      <c r="AG33" s="145">
        <f t="shared" si="5"/>
        <v>12.193622432203389</v>
      </c>
      <c r="AH33" s="145">
        <f t="shared" si="5"/>
        <v>0</v>
      </c>
      <c r="AI33" s="145">
        <f t="shared" si="5"/>
        <v>0</v>
      </c>
      <c r="AJ33" s="145">
        <f t="shared" si="5"/>
        <v>12.1</v>
      </c>
      <c r="AK33" s="145">
        <f t="shared" si="5"/>
        <v>0</v>
      </c>
      <c r="AL33" s="236"/>
    </row>
    <row r="34" spans="1:38" s="2" customFormat="1" ht="15.75">
      <c r="A34" s="248" t="str">
        <f>1!A33</f>
        <v>1.1.1</v>
      </c>
      <c r="B34" s="178" t="str">
        <f>1!B33</f>
        <v>Реконструкция ВЛ-10 кВ от ТП -165 до ТП-186 (СИП), п.Иноземцево, L= 0,3 км</v>
      </c>
      <c r="C34" s="370" t="str">
        <f>1!C33</f>
        <v>G_Gelezno_014</v>
      </c>
      <c r="D34" s="129"/>
      <c r="E34" s="129"/>
      <c r="F34" s="129"/>
      <c r="G34" s="129"/>
      <c r="H34" s="129"/>
      <c r="I34" s="129"/>
      <c r="J34" s="129"/>
      <c r="K34" s="129"/>
      <c r="L34" s="129"/>
      <c r="M34" s="129"/>
      <c r="N34" s="129"/>
      <c r="O34" s="129"/>
      <c r="P34" s="129"/>
      <c r="Q34" s="129"/>
      <c r="R34" s="129"/>
      <c r="S34" s="129">
        <f>3!I32</f>
        <v>0.38109911016949155</v>
      </c>
      <c r="T34" s="129"/>
      <c r="U34" s="129"/>
      <c r="V34" s="129">
        <f>4!Q35</f>
        <v>0.3</v>
      </c>
      <c r="W34" s="129"/>
      <c r="X34" s="129"/>
      <c r="Y34" s="129"/>
      <c r="Z34" s="129"/>
      <c r="AA34" s="129"/>
      <c r="AB34" s="129"/>
      <c r="AC34" s="129"/>
      <c r="AD34" s="129"/>
      <c r="AE34" s="129"/>
      <c r="AF34" s="129"/>
      <c r="AG34" s="129">
        <f>E34+L34+S34+Z34</f>
        <v>0.38109911016949155</v>
      </c>
      <c r="AH34" s="129"/>
      <c r="AI34" s="129"/>
      <c r="AJ34" s="129">
        <f>H34+O34+V34+AC34</f>
        <v>0.3</v>
      </c>
      <c r="AK34" s="129"/>
      <c r="AL34" s="264"/>
    </row>
    <row r="35" spans="1:38" s="2" customFormat="1" ht="15.75">
      <c r="A35" s="248" t="str">
        <f>1!A34</f>
        <v>1.1.2</v>
      </c>
      <c r="B35" s="178" t="str">
        <f>1!B34</f>
        <v>Реконструкция ВЛ-0,4 кВ в СИП от ТП-30 ул.Октябрьская, г.Железноводск, L=0,5 км</v>
      </c>
      <c r="C35" s="370" t="str">
        <f>1!C34</f>
        <v>G_Gelezno_015</v>
      </c>
      <c r="D35" s="129"/>
      <c r="E35" s="129"/>
      <c r="F35" s="129"/>
      <c r="G35" s="129"/>
      <c r="H35" s="129"/>
      <c r="I35" s="129"/>
      <c r="J35" s="129"/>
      <c r="K35" s="129"/>
      <c r="L35" s="129">
        <f>3!I33</f>
        <v>0.36301216101694916</v>
      </c>
      <c r="M35" s="129"/>
      <c r="N35" s="129"/>
      <c r="O35" s="129">
        <f>4!Q36</f>
        <v>0.5</v>
      </c>
      <c r="P35" s="129"/>
      <c r="Q35" s="129"/>
      <c r="R35" s="129"/>
      <c r="S35" s="129"/>
      <c r="T35" s="129"/>
      <c r="U35" s="129"/>
      <c r="V35" s="129"/>
      <c r="W35" s="129"/>
      <c r="X35" s="129"/>
      <c r="Y35" s="129"/>
      <c r="Z35" s="129"/>
      <c r="AA35" s="129"/>
      <c r="AB35" s="129"/>
      <c r="AC35" s="129"/>
      <c r="AD35" s="129"/>
      <c r="AE35" s="129"/>
      <c r="AF35" s="129"/>
      <c r="AG35" s="129">
        <f aca="true" t="shared" si="6" ref="AG35:AG62">E35+L35+S35+Z35</f>
        <v>0.36301216101694916</v>
      </c>
      <c r="AH35" s="129"/>
      <c r="AI35" s="129"/>
      <c r="AJ35" s="129">
        <f aca="true" t="shared" si="7" ref="AJ35:AJ56">H35+O35+V35+AC35</f>
        <v>0.5</v>
      </c>
      <c r="AK35" s="129"/>
      <c r="AL35" s="264"/>
    </row>
    <row r="36" spans="1:38" s="2" customFormat="1" ht="15.75">
      <c r="A36" s="248" t="str">
        <f>1!A35</f>
        <v>1.1.3</v>
      </c>
      <c r="B36" s="178" t="str">
        <f>1!B35</f>
        <v>Реконструкция ВЛ-0,4 кВ в СИП от ТП-31 ул.Октябрьская, г.Железноводск, L=0,4 км</v>
      </c>
      <c r="C36" s="370" t="str">
        <f>1!C35</f>
        <v>G_Gelezno_016</v>
      </c>
      <c r="D36" s="129"/>
      <c r="E36" s="129"/>
      <c r="F36" s="129"/>
      <c r="G36" s="129"/>
      <c r="H36" s="129"/>
      <c r="I36" s="129"/>
      <c r="J36" s="129"/>
      <c r="K36" s="129"/>
      <c r="L36" s="129">
        <f>3!I34</f>
        <v>0.4091253305084746</v>
      </c>
      <c r="M36" s="129"/>
      <c r="N36" s="129"/>
      <c r="O36" s="129">
        <f>4!Q37</f>
        <v>0.4</v>
      </c>
      <c r="P36" s="129"/>
      <c r="Q36" s="129"/>
      <c r="R36" s="129"/>
      <c r="S36" s="129"/>
      <c r="T36" s="129"/>
      <c r="U36" s="129"/>
      <c r="V36" s="129"/>
      <c r="W36" s="129"/>
      <c r="X36" s="129"/>
      <c r="Y36" s="129"/>
      <c r="Z36" s="129"/>
      <c r="AA36" s="129"/>
      <c r="AB36" s="129"/>
      <c r="AC36" s="129"/>
      <c r="AD36" s="129"/>
      <c r="AE36" s="129"/>
      <c r="AF36" s="129"/>
      <c r="AG36" s="129">
        <f t="shared" si="6"/>
        <v>0.4091253305084746</v>
      </c>
      <c r="AH36" s="129"/>
      <c r="AI36" s="129"/>
      <c r="AJ36" s="129">
        <f t="shared" si="7"/>
        <v>0.4</v>
      </c>
      <c r="AK36" s="129"/>
      <c r="AL36" s="264"/>
    </row>
    <row r="37" spans="1:38" s="2" customFormat="1" ht="15.75">
      <c r="A37" s="248" t="str">
        <f>1!A36</f>
        <v>1.1.4</v>
      </c>
      <c r="B37" s="178" t="str">
        <f>1!B36</f>
        <v>Реконструкция ВЛ-0,4 кВ в СИП по ул.Развальская, г.Железноводск, L=0,25 км</v>
      </c>
      <c r="C37" s="370" t="str">
        <f>1!C36</f>
        <v>G_Gelezno_017</v>
      </c>
      <c r="D37" s="129"/>
      <c r="E37" s="129"/>
      <c r="F37" s="129"/>
      <c r="G37" s="129"/>
      <c r="H37" s="129"/>
      <c r="I37" s="129"/>
      <c r="J37" s="129"/>
      <c r="K37" s="129"/>
      <c r="L37" s="129">
        <f>3!I35</f>
        <v>0.2050264491525424</v>
      </c>
      <c r="M37" s="129"/>
      <c r="N37" s="129"/>
      <c r="O37" s="129">
        <f>4!Q38</f>
        <v>0.25</v>
      </c>
      <c r="P37" s="129"/>
      <c r="Q37" s="129"/>
      <c r="R37" s="129"/>
      <c r="S37" s="129"/>
      <c r="T37" s="129"/>
      <c r="U37" s="129"/>
      <c r="V37" s="129"/>
      <c r="W37" s="129"/>
      <c r="X37" s="129"/>
      <c r="Y37" s="129"/>
      <c r="Z37" s="129"/>
      <c r="AA37" s="129"/>
      <c r="AB37" s="129"/>
      <c r="AC37" s="129"/>
      <c r="AD37" s="129"/>
      <c r="AE37" s="129"/>
      <c r="AF37" s="129"/>
      <c r="AG37" s="129">
        <f t="shared" si="6"/>
        <v>0.2050264491525424</v>
      </c>
      <c r="AH37" s="129"/>
      <c r="AI37" s="129"/>
      <c r="AJ37" s="129">
        <f t="shared" si="7"/>
        <v>0.25</v>
      </c>
      <c r="AK37" s="129"/>
      <c r="AL37" s="264"/>
    </row>
    <row r="38" spans="1:38" s="2" customFormat="1" ht="15.75">
      <c r="A38" s="248" t="str">
        <f>1!A37</f>
        <v>1.1.5</v>
      </c>
      <c r="B38" s="178" t="str">
        <f>1!B37</f>
        <v>Реконструкция ВЛ-0,4 кВ в СИП по ул.Пушкина от ТП-185, п.Иноземцево, L=0,35 км</v>
      </c>
      <c r="C38" s="370" t="str">
        <f>1!C37</f>
        <v>G_Gelezno_018</v>
      </c>
      <c r="D38" s="129"/>
      <c r="E38" s="129"/>
      <c r="F38" s="129"/>
      <c r="G38" s="129"/>
      <c r="H38" s="129"/>
      <c r="I38" s="129"/>
      <c r="J38" s="129"/>
      <c r="K38" s="129"/>
      <c r="L38" s="129">
        <f>3!I36</f>
        <v>0.7002914745762713</v>
      </c>
      <c r="M38" s="129"/>
      <c r="N38" s="129"/>
      <c r="O38" s="129">
        <f>4!Q39</f>
        <v>0.35</v>
      </c>
      <c r="P38" s="129"/>
      <c r="Q38" s="129"/>
      <c r="R38" s="129"/>
      <c r="S38" s="129"/>
      <c r="T38" s="129"/>
      <c r="U38" s="129"/>
      <c r="V38" s="129"/>
      <c r="W38" s="129"/>
      <c r="X38" s="129"/>
      <c r="Y38" s="129"/>
      <c r="Z38" s="129"/>
      <c r="AA38" s="129"/>
      <c r="AB38" s="129"/>
      <c r="AC38" s="129"/>
      <c r="AD38" s="129"/>
      <c r="AE38" s="129"/>
      <c r="AF38" s="129"/>
      <c r="AG38" s="129">
        <f t="shared" si="6"/>
        <v>0.7002914745762713</v>
      </c>
      <c r="AH38" s="129"/>
      <c r="AI38" s="129"/>
      <c r="AJ38" s="129">
        <f t="shared" si="7"/>
        <v>0.35</v>
      </c>
      <c r="AK38" s="129"/>
      <c r="AL38" s="264"/>
    </row>
    <row r="39" spans="1:38" s="2" customFormat="1" ht="31.5">
      <c r="A39" s="248" t="str">
        <f>1!A38</f>
        <v>1.1.6</v>
      </c>
      <c r="B39" s="178" t="str">
        <f>1!B38</f>
        <v>Реконструкция ВЛ-0,4 кВ ул.Матросова ( инв.№ 0000412 ), г.Железноводск, пос.Бештау, L=0,18 км</v>
      </c>
      <c r="C39" s="370" t="str">
        <f>1!C38</f>
        <v>G_Gelezno_019</v>
      </c>
      <c r="D39" s="129"/>
      <c r="E39" s="129"/>
      <c r="F39" s="129"/>
      <c r="G39" s="129"/>
      <c r="H39" s="129"/>
      <c r="I39" s="129"/>
      <c r="J39" s="129"/>
      <c r="K39" s="129"/>
      <c r="L39" s="129">
        <f>3!I37</f>
        <v>0.14869428813559324</v>
      </c>
      <c r="M39" s="129"/>
      <c r="N39" s="129"/>
      <c r="O39" s="129">
        <f>4!Q40</f>
        <v>0.18</v>
      </c>
      <c r="P39" s="129"/>
      <c r="Q39" s="129"/>
      <c r="R39" s="129"/>
      <c r="S39" s="129"/>
      <c r="T39" s="129"/>
      <c r="U39" s="129"/>
      <c r="V39" s="129"/>
      <c r="W39" s="129"/>
      <c r="X39" s="129"/>
      <c r="Y39" s="129"/>
      <c r="Z39" s="129"/>
      <c r="AA39" s="129"/>
      <c r="AB39" s="129"/>
      <c r="AC39" s="129"/>
      <c r="AD39" s="129"/>
      <c r="AE39" s="129"/>
      <c r="AF39" s="129"/>
      <c r="AG39" s="129">
        <f t="shared" si="6"/>
        <v>0.14869428813559324</v>
      </c>
      <c r="AH39" s="129"/>
      <c r="AI39" s="129"/>
      <c r="AJ39" s="129">
        <f t="shared" si="7"/>
        <v>0.18</v>
      </c>
      <c r="AK39" s="129"/>
      <c r="AL39" s="264"/>
    </row>
    <row r="40" spans="1:38" s="2" customFormat="1" ht="31.5">
      <c r="A40" s="248" t="str">
        <f>1!A39</f>
        <v>1.1.7</v>
      </c>
      <c r="B40" s="178" t="str">
        <f>1!B39</f>
        <v>Реконструкция ВЛ-0,4 кВ ул.Ленинградская ( инв.№ 0000402 ), г.Железноводск, пос.Бештау, L=0,22 км</v>
      </c>
      <c r="C40" s="370" t="str">
        <f>1!C39</f>
        <v>G_Gelezno_020</v>
      </c>
      <c r="D40" s="129"/>
      <c r="E40" s="129"/>
      <c r="F40" s="129"/>
      <c r="G40" s="129"/>
      <c r="H40" s="129"/>
      <c r="I40" s="129"/>
      <c r="J40" s="129"/>
      <c r="K40" s="129"/>
      <c r="L40" s="129">
        <f>3!I38</f>
        <v>0.20176449152542372</v>
      </c>
      <c r="M40" s="129"/>
      <c r="N40" s="129"/>
      <c r="O40" s="129">
        <f>4!Q41</f>
        <v>0.22</v>
      </c>
      <c r="P40" s="129"/>
      <c r="Q40" s="129"/>
      <c r="R40" s="129"/>
      <c r="S40" s="129"/>
      <c r="T40" s="129"/>
      <c r="U40" s="129"/>
      <c r="V40" s="129"/>
      <c r="W40" s="129"/>
      <c r="X40" s="129"/>
      <c r="Y40" s="129"/>
      <c r="Z40" s="129"/>
      <c r="AA40" s="129"/>
      <c r="AB40" s="129"/>
      <c r="AC40" s="129"/>
      <c r="AD40" s="129"/>
      <c r="AE40" s="129"/>
      <c r="AF40" s="129"/>
      <c r="AG40" s="129">
        <f t="shared" si="6"/>
        <v>0.20176449152542372</v>
      </c>
      <c r="AH40" s="129"/>
      <c r="AI40" s="129"/>
      <c r="AJ40" s="129">
        <f t="shared" si="7"/>
        <v>0.22</v>
      </c>
      <c r="AK40" s="129"/>
      <c r="AL40" s="264"/>
    </row>
    <row r="41" spans="1:38" s="2" customFormat="1" ht="31.5">
      <c r="A41" s="248" t="str">
        <f>1!A40</f>
        <v>1.1.8</v>
      </c>
      <c r="B41" s="178" t="str">
        <f>1!B40</f>
        <v>Реконструкция ВЛ-0,4 кВ ул.Комарова ( инв. № 0000388 ), г.Железноводск, пос.Бештау, L=0,14 км</v>
      </c>
      <c r="C41" s="370" t="str">
        <f>1!C40</f>
        <v>G_Gelezno_021</v>
      </c>
      <c r="D41" s="129"/>
      <c r="E41" s="129"/>
      <c r="F41" s="129"/>
      <c r="G41" s="129"/>
      <c r="H41" s="129"/>
      <c r="I41" s="129"/>
      <c r="J41" s="129"/>
      <c r="K41" s="129"/>
      <c r="L41" s="129">
        <f>3!I39</f>
        <v>0.1612535338983051</v>
      </c>
      <c r="M41" s="129"/>
      <c r="N41" s="129"/>
      <c r="O41" s="129">
        <f>4!Q42</f>
        <v>0.14</v>
      </c>
      <c r="P41" s="129"/>
      <c r="Q41" s="129"/>
      <c r="R41" s="129"/>
      <c r="S41" s="129"/>
      <c r="T41" s="129"/>
      <c r="U41" s="129"/>
      <c r="V41" s="129"/>
      <c r="W41" s="129"/>
      <c r="X41" s="129"/>
      <c r="Y41" s="129"/>
      <c r="Z41" s="129"/>
      <c r="AA41" s="129"/>
      <c r="AB41" s="129"/>
      <c r="AC41" s="129"/>
      <c r="AD41" s="129"/>
      <c r="AE41" s="129"/>
      <c r="AF41" s="129"/>
      <c r="AG41" s="129">
        <f t="shared" si="6"/>
        <v>0.1612535338983051</v>
      </c>
      <c r="AH41" s="129"/>
      <c r="AI41" s="129"/>
      <c r="AJ41" s="129">
        <f t="shared" si="7"/>
        <v>0.14</v>
      </c>
      <c r="AK41" s="129"/>
      <c r="AL41" s="264"/>
    </row>
    <row r="42" spans="1:38" s="2" customFormat="1" ht="15.75">
      <c r="A42" s="248" t="str">
        <f>1!A41</f>
        <v>1.1.9</v>
      </c>
      <c r="B42" s="178" t="str">
        <f>1!B41</f>
        <v>Реконструкция ВЛ-0,4 кВ ул.Глинки ( инв.№ 0000357 ), г.Железноводск, пос.Бештау, L=0,64 км</v>
      </c>
      <c r="C42" s="370" t="str">
        <f>1!C41</f>
        <v>G_Gelezno_022</v>
      </c>
      <c r="D42" s="129"/>
      <c r="E42" s="129"/>
      <c r="F42" s="129"/>
      <c r="G42" s="129"/>
      <c r="H42" s="129"/>
      <c r="I42" s="129"/>
      <c r="J42" s="129"/>
      <c r="K42" s="129"/>
      <c r="L42" s="129">
        <f>3!I40</f>
        <v>0.5905448305084746</v>
      </c>
      <c r="M42" s="129"/>
      <c r="N42" s="129"/>
      <c r="O42" s="129">
        <f>4!Q43</f>
        <v>0.64</v>
      </c>
      <c r="P42" s="129"/>
      <c r="Q42" s="129"/>
      <c r="R42" s="129"/>
      <c r="S42" s="129"/>
      <c r="T42" s="129"/>
      <c r="U42" s="129"/>
      <c r="V42" s="129"/>
      <c r="W42" s="129"/>
      <c r="X42" s="129"/>
      <c r="Y42" s="129"/>
      <c r="Z42" s="129"/>
      <c r="AA42" s="129"/>
      <c r="AB42" s="129"/>
      <c r="AC42" s="129"/>
      <c r="AD42" s="129"/>
      <c r="AE42" s="129"/>
      <c r="AF42" s="129"/>
      <c r="AG42" s="129">
        <f t="shared" si="6"/>
        <v>0.5905448305084746</v>
      </c>
      <c r="AH42" s="129"/>
      <c r="AI42" s="129"/>
      <c r="AJ42" s="129">
        <f t="shared" si="7"/>
        <v>0.64</v>
      </c>
      <c r="AK42" s="129"/>
      <c r="AL42" s="264"/>
    </row>
    <row r="43" spans="1:38" s="2" customFormat="1" ht="15.75">
      <c r="A43" s="248" t="str">
        <f>1!A42</f>
        <v>1.1.10</v>
      </c>
      <c r="B43" s="178" t="str">
        <f>1!B42</f>
        <v>Реконструкция ВЛ-0,4 кВ ул.Глинки ( инв.№ 0000358 ), г.Железноводск, пос.Бештау, L=0,36 км</v>
      </c>
      <c r="C43" s="370" t="str">
        <f>1!C42</f>
        <v>G_Gelezno_023</v>
      </c>
      <c r="D43" s="129"/>
      <c r="E43" s="129"/>
      <c r="F43" s="129"/>
      <c r="G43" s="129"/>
      <c r="H43" s="129"/>
      <c r="I43" s="129"/>
      <c r="J43" s="129"/>
      <c r="K43" s="129"/>
      <c r="L43" s="129">
        <f>3!I41</f>
        <v>0.36430284745762714</v>
      </c>
      <c r="M43" s="129"/>
      <c r="N43" s="129"/>
      <c r="O43" s="129">
        <f>4!Q44</f>
        <v>0.36</v>
      </c>
      <c r="P43" s="129"/>
      <c r="Q43" s="129"/>
      <c r="R43" s="129"/>
      <c r="S43" s="129"/>
      <c r="T43" s="129"/>
      <c r="U43" s="129"/>
      <c r="V43" s="129"/>
      <c r="W43" s="129"/>
      <c r="X43" s="129"/>
      <c r="Y43" s="129"/>
      <c r="Z43" s="129"/>
      <c r="AA43" s="129"/>
      <c r="AB43" s="129"/>
      <c r="AC43" s="129"/>
      <c r="AD43" s="129"/>
      <c r="AE43" s="129"/>
      <c r="AF43" s="129"/>
      <c r="AG43" s="129">
        <f t="shared" si="6"/>
        <v>0.36430284745762714</v>
      </c>
      <c r="AH43" s="129"/>
      <c r="AI43" s="129"/>
      <c r="AJ43" s="129">
        <f t="shared" si="7"/>
        <v>0.36</v>
      </c>
      <c r="AK43" s="129"/>
      <c r="AL43" s="264"/>
    </row>
    <row r="44" spans="1:38" s="2" customFormat="1" ht="31.5">
      <c r="A44" s="248" t="str">
        <f>1!A43</f>
        <v>1.1.11</v>
      </c>
      <c r="B44" s="178" t="str">
        <f>1!B43</f>
        <v>Реконструкция ВЛ-0,4 кВ в СИП по ул.Бахановича, 118-128,Ф-"Развальская-Кутузова",г.Железноводск, L=0,12 км</v>
      </c>
      <c r="C44" s="370" t="str">
        <f>1!C43</f>
        <v>G_Gelezno_024</v>
      </c>
      <c r="D44" s="129"/>
      <c r="E44" s="129"/>
      <c r="F44" s="129"/>
      <c r="G44" s="129"/>
      <c r="H44" s="129"/>
      <c r="I44" s="129"/>
      <c r="J44" s="129"/>
      <c r="K44" s="129"/>
      <c r="L44" s="129">
        <f>3!I42</f>
        <v>0.1783645</v>
      </c>
      <c r="M44" s="129"/>
      <c r="N44" s="129"/>
      <c r="O44" s="129">
        <f>4!Q45</f>
        <v>0.12</v>
      </c>
      <c r="P44" s="129"/>
      <c r="Q44" s="129"/>
      <c r="R44" s="129"/>
      <c r="S44" s="129"/>
      <c r="T44" s="129"/>
      <c r="U44" s="129"/>
      <c r="V44" s="129"/>
      <c r="W44" s="129"/>
      <c r="X44" s="129"/>
      <c r="Y44" s="129"/>
      <c r="Z44" s="129"/>
      <c r="AA44" s="129"/>
      <c r="AB44" s="129"/>
      <c r="AC44" s="129"/>
      <c r="AD44" s="129"/>
      <c r="AE44" s="129"/>
      <c r="AF44" s="129"/>
      <c r="AG44" s="129">
        <f t="shared" si="6"/>
        <v>0.1783645</v>
      </c>
      <c r="AH44" s="129"/>
      <c r="AI44" s="129"/>
      <c r="AJ44" s="129">
        <f t="shared" si="7"/>
        <v>0.12</v>
      </c>
      <c r="AK44" s="129"/>
      <c r="AL44" s="264"/>
    </row>
    <row r="45" spans="1:38" s="2" customFormat="1" ht="15.75">
      <c r="A45" s="248" t="str">
        <f>1!A44</f>
        <v>1.1.12</v>
      </c>
      <c r="B45" s="178" t="str">
        <f>1!B44</f>
        <v>Реконструкция ВЛ-0,4 кВ в СИП от ТП-172 по ул Мира, п.Иноземцево, L=0,5 км</v>
      </c>
      <c r="C45" s="370" t="str">
        <f>1!C44</f>
        <v>G_Gelezno_025</v>
      </c>
      <c r="D45" s="129"/>
      <c r="E45" s="129"/>
      <c r="F45" s="129"/>
      <c r="G45" s="129"/>
      <c r="H45" s="129"/>
      <c r="I45" s="129"/>
      <c r="J45" s="129"/>
      <c r="K45" s="129"/>
      <c r="L45" s="129"/>
      <c r="M45" s="129"/>
      <c r="N45" s="129"/>
      <c r="O45" s="129"/>
      <c r="P45" s="129"/>
      <c r="Q45" s="129"/>
      <c r="R45" s="129"/>
      <c r="S45" s="129">
        <f>3!I43</f>
        <v>0.8334975423728814</v>
      </c>
      <c r="T45" s="129"/>
      <c r="U45" s="129"/>
      <c r="V45" s="129">
        <f>4!Q46</f>
        <v>0.5</v>
      </c>
      <c r="W45" s="129"/>
      <c r="X45" s="129"/>
      <c r="Y45" s="129"/>
      <c r="Z45" s="129"/>
      <c r="AA45" s="129"/>
      <c r="AB45" s="129"/>
      <c r="AC45" s="129"/>
      <c r="AD45" s="129"/>
      <c r="AE45" s="129"/>
      <c r="AF45" s="129"/>
      <c r="AG45" s="129">
        <f t="shared" si="6"/>
        <v>0.8334975423728814</v>
      </c>
      <c r="AH45" s="129"/>
      <c r="AI45" s="129"/>
      <c r="AJ45" s="129">
        <f t="shared" si="7"/>
        <v>0.5</v>
      </c>
      <c r="AK45" s="129"/>
      <c r="AL45" s="264"/>
    </row>
    <row r="46" spans="1:38" s="2" customFormat="1" ht="15.75">
      <c r="A46" s="248" t="str">
        <f>1!A45</f>
        <v>1.1.13</v>
      </c>
      <c r="B46" s="178" t="str">
        <f>1!B45</f>
        <v>Реконструкция ВЛ-0,4 кВ в СИП от ТП-176 по ул Мира, п.Иноземцево, L=0,8 км</v>
      </c>
      <c r="C46" s="370" t="str">
        <f>1!C45</f>
        <v>G_Gelezno_026</v>
      </c>
      <c r="D46" s="129"/>
      <c r="E46" s="129"/>
      <c r="F46" s="129"/>
      <c r="G46" s="129"/>
      <c r="H46" s="129"/>
      <c r="I46" s="129"/>
      <c r="J46" s="129"/>
      <c r="K46" s="129"/>
      <c r="L46" s="129"/>
      <c r="M46" s="129"/>
      <c r="N46" s="129"/>
      <c r="O46" s="129"/>
      <c r="P46" s="129"/>
      <c r="Q46" s="129"/>
      <c r="R46" s="129"/>
      <c r="S46" s="129">
        <f>3!I44</f>
        <v>0.8385495593220339</v>
      </c>
      <c r="T46" s="129"/>
      <c r="U46" s="129"/>
      <c r="V46" s="129">
        <f>4!Q47</f>
        <v>0.8</v>
      </c>
      <c r="W46" s="129"/>
      <c r="X46" s="129"/>
      <c r="Y46" s="129"/>
      <c r="Z46" s="129"/>
      <c r="AA46" s="129"/>
      <c r="AB46" s="129"/>
      <c r="AC46" s="129"/>
      <c r="AD46" s="129"/>
      <c r="AE46" s="129"/>
      <c r="AF46" s="129"/>
      <c r="AG46" s="129">
        <f t="shared" si="6"/>
        <v>0.8385495593220339</v>
      </c>
      <c r="AH46" s="129"/>
      <c r="AI46" s="129"/>
      <c r="AJ46" s="129">
        <f t="shared" si="7"/>
        <v>0.8</v>
      </c>
      <c r="AK46" s="129"/>
      <c r="AL46" s="264"/>
    </row>
    <row r="47" spans="1:38" s="2" customFormat="1" ht="15.75">
      <c r="A47" s="248" t="str">
        <f>1!A46</f>
        <v>1.1.14</v>
      </c>
      <c r="B47" s="178" t="str">
        <f>1!B46</f>
        <v>Реконструкция ВЛ-0,4 кВ в СИП по ул.Шоссейная, п.Иноземцево, L=0,5 км</v>
      </c>
      <c r="C47" s="370" t="str">
        <f>1!C46</f>
        <v>G_Gelezno_027</v>
      </c>
      <c r="D47" s="129"/>
      <c r="E47" s="129"/>
      <c r="F47" s="129"/>
      <c r="G47" s="129"/>
      <c r="H47" s="129"/>
      <c r="I47" s="129"/>
      <c r="J47" s="129"/>
      <c r="K47" s="129"/>
      <c r="L47" s="129"/>
      <c r="M47" s="129"/>
      <c r="N47" s="129"/>
      <c r="O47" s="129"/>
      <c r="P47" s="129"/>
      <c r="Q47" s="129"/>
      <c r="R47" s="129"/>
      <c r="S47" s="129">
        <f>3!I45</f>
        <v>0.603408</v>
      </c>
      <c r="T47" s="129"/>
      <c r="U47" s="129"/>
      <c r="V47" s="129">
        <f>4!Q48</f>
        <v>0.5</v>
      </c>
      <c r="W47" s="129"/>
      <c r="X47" s="129"/>
      <c r="Y47" s="129"/>
      <c r="Z47" s="129"/>
      <c r="AA47" s="129"/>
      <c r="AB47" s="129"/>
      <c r="AC47" s="129"/>
      <c r="AD47" s="129"/>
      <c r="AE47" s="129"/>
      <c r="AF47" s="129"/>
      <c r="AG47" s="129">
        <f t="shared" si="6"/>
        <v>0.603408</v>
      </c>
      <c r="AH47" s="129"/>
      <c r="AI47" s="129"/>
      <c r="AJ47" s="129">
        <f t="shared" si="7"/>
        <v>0.5</v>
      </c>
      <c r="AK47" s="129"/>
      <c r="AL47" s="264"/>
    </row>
    <row r="48" spans="1:38" s="2" customFormat="1" ht="31.5">
      <c r="A48" s="248" t="str">
        <f>1!A47</f>
        <v>1.1.15</v>
      </c>
      <c r="B48" s="178" t="str">
        <f>1!B47</f>
        <v>Реконструкция ВЛ-0,4 кВ в СИП от ТП-186 по ул Бештаугорская (верх), г.Железноводск, L=0,73км</v>
      </c>
      <c r="C48" s="370" t="str">
        <f>1!C47</f>
        <v>G_Gelezno_028</v>
      </c>
      <c r="D48" s="129"/>
      <c r="E48" s="129"/>
      <c r="F48" s="129"/>
      <c r="G48" s="129"/>
      <c r="H48" s="129"/>
      <c r="I48" s="129"/>
      <c r="J48" s="129"/>
      <c r="K48" s="129"/>
      <c r="L48" s="129"/>
      <c r="M48" s="129"/>
      <c r="N48" s="129"/>
      <c r="O48" s="129"/>
      <c r="P48" s="129"/>
      <c r="Q48" s="129"/>
      <c r="R48" s="129"/>
      <c r="S48" s="129">
        <f>3!I46</f>
        <v>0.6734008135593221</v>
      </c>
      <c r="T48" s="129"/>
      <c r="U48" s="129"/>
      <c r="V48" s="129">
        <f>4!Q49</f>
        <v>0.73</v>
      </c>
      <c r="W48" s="129"/>
      <c r="X48" s="129"/>
      <c r="Y48" s="129"/>
      <c r="Z48" s="129"/>
      <c r="AA48" s="129"/>
      <c r="AB48" s="129"/>
      <c r="AC48" s="129"/>
      <c r="AD48" s="129"/>
      <c r="AE48" s="129"/>
      <c r="AF48" s="129"/>
      <c r="AG48" s="129">
        <f t="shared" si="6"/>
        <v>0.6734008135593221</v>
      </c>
      <c r="AH48" s="129"/>
      <c r="AI48" s="129"/>
      <c r="AJ48" s="129">
        <f t="shared" si="7"/>
        <v>0.73</v>
      </c>
      <c r="AK48" s="129"/>
      <c r="AL48" s="264"/>
    </row>
    <row r="49" spans="1:38" s="2" customFormat="1" ht="31.5">
      <c r="A49" s="248" t="str">
        <f>1!A48</f>
        <v>1.1.16</v>
      </c>
      <c r="B49" s="178" t="str">
        <f>1!B48</f>
        <v>Реконструкция ВЛ-0,4 кВ в СИП от ТП-186 по ул Бештаугорская (низ), г.Железноводск, L=0,77 км</v>
      </c>
      <c r="C49" s="370" t="str">
        <f>1!C48</f>
        <v>G_Gelezno_029</v>
      </c>
      <c r="D49" s="129"/>
      <c r="E49" s="129"/>
      <c r="F49" s="129"/>
      <c r="G49" s="129"/>
      <c r="H49" s="129"/>
      <c r="I49" s="129"/>
      <c r="J49" s="129"/>
      <c r="K49" s="129"/>
      <c r="L49" s="129"/>
      <c r="M49" s="129"/>
      <c r="N49" s="129"/>
      <c r="O49" s="129"/>
      <c r="P49" s="129"/>
      <c r="Q49" s="129"/>
      <c r="R49" s="129"/>
      <c r="S49" s="129">
        <f>3!I47</f>
        <v>0.6497716610169492</v>
      </c>
      <c r="T49" s="129"/>
      <c r="U49" s="129"/>
      <c r="V49" s="129">
        <f>4!Q50</f>
        <v>0.77</v>
      </c>
      <c r="W49" s="129"/>
      <c r="X49" s="129"/>
      <c r="Y49" s="129"/>
      <c r="Z49" s="129"/>
      <c r="AA49" s="129"/>
      <c r="AB49" s="129"/>
      <c r="AC49" s="129"/>
      <c r="AD49" s="129"/>
      <c r="AE49" s="129"/>
      <c r="AF49" s="129"/>
      <c r="AG49" s="129">
        <f t="shared" si="6"/>
        <v>0.6497716610169492</v>
      </c>
      <c r="AH49" s="129"/>
      <c r="AI49" s="129"/>
      <c r="AJ49" s="129">
        <f t="shared" si="7"/>
        <v>0.77</v>
      </c>
      <c r="AK49" s="129"/>
      <c r="AL49" s="264"/>
    </row>
    <row r="50" spans="1:38" s="2" customFormat="1" ht="15.75">
      <c r="A50" s="248" t="str">
        <f>1!A49</f>
        <v>1.1.17</v>
      </c>
      <c r="B50" s="178" t="str">
        <f>1!B49</f>
        <v>Реконструкция ВЛ-0,4 кВ в СИП от ТП-193 по ул Колхозная, п.Иноземцево, L=0,8 км</v>
      </c>
      <c r="C50" s="370" t="str">
        <f>1!C49</f>
        <v>G_Gelezno_030</v>
      </c>
      <c r="D50" s="129"/>
      <c r="E50" s="129"/>
      <c r="F50" s="129"/>
      <c r="G50" s="129"/>
      <c r="H50" s="129"/>
      <c r="I50" s="129"/>
      <c r="J50" s="129"/>
      <c r="K50" s="129"/>
      <c r="L50" s="129"/>
      <c r="M50" s="129"/>
      <c r="N50" s="129"/>
      <c r="O50" s="129"/>
      <c r="P50" s="129"/>
      <c r="Q50" s="129"/>
      <c r="R50" s="129"/>
      <c r="S50" s="129">
        <f>3!I48</f>
        <v>0.660906093220339</v>
      </c>
      <c r="T50" s="129"/>
      <c r="U50" s="129"/>
      <c r="V50" s="129">
        <f>4!Q51</f>
        <v>0.8</v>
      </c>
      <c r="W50" s="129"/>
      <c r="X50" s="129"/>
      <c r="Y50" s="129"/>
      <c r="Z50" s="129"/>
      <c r="AA50" s="129"/>
      <c r="AB50" s="129"/>
      <c r="AC50" s="129"/>
      <c r="AD50" s="129"/>
      <c r="AE50" s="129"/>
      <c r="AF50" s="129"/>
      <c r="AG50" s="129">
        <f t="shared" si="6"/>
        <v>0.660906093220339</v>
      </c>
      <c r="AH50" s="129"/>
      <c r="AI50" s="129"/>
      <c r="AJ50" s="129">
        <f t="shared" si="7"/>
        <v>0.8</v>
      </c>
      <c r="AK50" s="129"/>
      <c r="AL50" s="264"/>
    </row>
    <row r="51" spans="1:38" s="2" customFormat="1" ht="15.75" customHeight="1">
      <c r="A51" s="248" t="str">
        <f>1!A50</f>
        <v>1.1.18</v>
      </c>
      <c r="B51" s="178" t="str">
        <f>1!B50</f>
        <v>Реконструкция ВЛ-0,4 кВ в СИП от ТП-184 по ул Колхозная-Гагарина, п.Иноземцево, L=0,4 км</v>
      </c>
      <c r="C51" s="370" t="str">
        <f>1!C50</f>
        <v>G_Gelezno_031</v>
      </c>
      <c r="D51" s="129"/>
      <c r="E51" s="129"/>
      <c r="F51" s="129"/>
      <c r="G51" s="129"/>
      <c r="H51" s="129"/>
      <c r="I51" s="129"/>
      <c r="J51" s="129"/>
      <c r="K51" s="129"/>
      <c r="L51" s="129"/>
      <c r="M51" s="129"/>
      <c r="N51" s="129"/>
      <c r="O51" s="129"/>
      <c r="P51" s="129"/>
      <c r="Q51" s="129"/>
      <c r="R51" s="129"/>
      <c r="S51" s="129">
        <f>3!I49</f>
        <v>0.3285110762711864</v>
      </c>
      <c r="T51" s="129"/>
      <c r="U51" s="129"/>
      <c r="V51" s="129">
        <f>4!Q52</f>
        <v>0.4</v>
      </c>
      <c r="W51" s="129"/>
      <c r="X51" s="129"/>
      <c r="Y51" s="129"/>
      <c r="Z51" s="129"/>
      <c r="AA51" s="129"/>
      <c r="AB51" s="129"/>
      <c r="AC51" s="129"/>
      <c r="AD51" s="129"/>
      <c r="AE51" s="129"/>
      <c r="AF51" s="129"/>
      <c r="AG51" s="129">
        <f t="shared" si="6"/>
        <v>0.3285110762711864</v>
      </c>
      <c r="AH51" s="129"/>
      <c r="AI51" s="129"/>
      <c r="AJ51" s="129">
        <f t="shared" si="7"/>
        <v>0.4</v>
      </c>
      <c r="AK51" s="129"/>
      <c r="AL51" s="264"/>
    </row>
    <row r="52" spans="1:38" s="2" customFormat="1" ht="15.75">
      <c r="A52" s="248" t="str">
        <f>1!A51</f>
        <v>1.1.19</v>
      </c>
      <c r="B52" s="178" t="str">
        <f>1!B51</f>
        <v>Реконструкция ВЛ-0,4 кВ в СИП по ул Колхозная (низ), п.Иноземцево, L=1,07 км</v>
      </c>
      <c r="C52" s="370" t="str">
        <f>1!C51</f>
        <v>G_Gelezno_032</v>
      </c>
      <c r="D52" s="129"/>
      <c r="E52" s="129"/>
      <c r="F52" s="129"/>
      <c r="G52" s="129"/>
      <c r="H52" s="129"/>
      <c r="I52" s="129"/>
      <c r="J52" s="129"/>
      <c r="K52" s="129"/>
      <c r="L52" s="129"/>
      <c r="M52" s="129"/>
      <c r="N52" s="129"/>
      <c r="O52" s="129"/>
      <c r="P52" s="129"/>
      <c r="Q52" s="129"/>
      <c r="R52" s="129"/>
      <c r="S52" s="129">
        <f>3!I50</f>
        <v>0.8014979576271187</v>
      </c>
      <c r="T52" s="129"/>
      <c r="U52" s="129"/>
      <c r="V52" s="129">
        <f>4!Q53</f>
        <v>1.07</v>
      </c>
      <c r="W52" s="129"/>
      <c r="X52" s="129"/>
      <c r="Y52" s="129"/>
      <c r="Z52" s="129"/>
      <c r="AA52" s="129"/>
      <c r="AB52" s="129"/>
      <c r="AC52" s="129"/>
      <c r="AD52" s="129"/>
      <c r="AE52" s="129"/>
      <c r="AF52" s="129"/>
      <c r="AG52" s="129">
        <f t="shared" si="6"/>
        <v>0.8014979576271187</v>
      </c>
      <c r="AH52" s="129"/>
      <c r="AI52" s="129"/>
      <c r="AJ52" s="129">
        <f t="shared" si="7"/>
        <v>1.07</v>
      </c>
      <c r="AK52" s="129"/>
      <c r="AL52" s="264"/>
    </row>
    <row r="53" spans="1:38" s="2" customFormat="1" ht="15.75">
      <c r="A53" s="248" t="str">
        <f>1!A52</f>
        <v>1.1.20</v>
      </c>
      <c r="B53" s="178" t="str">
        <f>1!B52</f>
        <v>Реконструкция ВЛ-0,4 кВ в СИП по ул Колхозная (Ф-"Детский сад"), п.Иноземцево, L=0,2 км</v>
      </c>
      <c r="C53" s="370" t="str">
        <f>1!C52</f>
        <v>G_Gelezno_033</v>
      </c>
      <c r="D53" s="129"/>
      <c r="E53" s="129"/>
      <c r="F53" s="129"/>
      <c r="G53" s="129"/>
      <c r="H53" s="129"/>
      <c r="I53" s="129"/>
      <c r="J53" s="129"/>
      <c r="K53" s="129"/>
      <c r="L53" s="129"/>
      <c r="M53" s="129"/>
      <c r="N53" s="129"/>
      <c r="O53" s="129"/>
      <c r="P53" s="129"/>
      <c r="Q53" s="129"/>
      <c r="R53" s="129"/>
      <c r="S53" s="129">
        <f>3!I51</f>
        <v>0.15167120338983053</v>
      </c>
      <c r="T53" s="129"/>
      <c r="U53" s="129"/>
      <c r="V53" s="129">
        <f>4!Q54</f>
        <v>0.2</v>
      </c>
      <c r="W53" s="129"/>
      <c r="X53" s="129"/>
      <c r="Y53" s="129"/>
      <c r="Z53" s="129"/>
      <c r="AA53" s="129"/>
      <c r="AB53" s="129"/>
      <c r="AC53" s="129"/>
      <c r="AD53" s="129"/>
      <c r="AE53" s="129"/>
      <c r="AF53" s="129"/>
      <c r="AG53" s="129">
        <f t="shared" si="6"/>
        <v>0.15167120338983053</v>
      </c>
      <c r="AH53" s="129"/>
      <c r="AI53" s="129"/>
      <c r="AJ53" s="129">
        <f t="shared" si="7"/>
        <v>0.2</v>
      </c>
      <c r="AK53" s="129"/>
      <c r="AL53" s="264"/>
    </row>
    <row r="54" spans="1:38" s="2" customFormat="1" ht="31.5">
      <c r="A54" s="248" t="str">
        <f>1!A53</f>
        <v>1.1.21</v>
      </c>
      <c r="B54" s="178" t="str">
        <f>1!B53</f>
        <v>Реконструкция ВЛ-0,4 кВ в СИП по ул Первомайская (Гагарина+Старошоссейная), п.Иноземцево, L=1,87 км</v>
      </c>
      <c r="C54" s="370" t="str">
        <f>1!C53</f>
        <v>G_Gelezno_034</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f>3!I52</f>
        <v>1.686732652542373</v>
      </c>
      <c r="AA54" s="129"/>
      <c r="AB54" s="129"/>
      <c r="AC54" s="129">
        <f>4!Q55</f>
        <v>1.87</v>
      </c>
      <c r="AD54" s="129"/>
      <c r="AE54" s="129"/>
      <c r="AF54" s="129"/>
      <c r="AG54" s="129">
        <f t="shared" si="6"/>
        <v>1.686732652542373</v>
      </c>
      <c r="AH54" s="129"/>
      <c r="AI54" s="129"/>
      <c r="AJ54" s="129">
        <f t="shared" si="7"/>
        <v>1.87</v>
      </c>
      <c r="AK54" s="129"/>
      <c r="AL54" s="264"/>
    </row>
    <row r="55" spans="1:38" s="2" customFormat="1" ht="15.75">
      <c r="A55" s="248" t="str">
        <f>1!A54</f>
        <v>1.1.22</v>
      </c>
      <c r="B55" s="178" t="str">
        <f>1!B54</f>
        <v>Реконструкция ВЛ-0,4 кВ в СИП по ул Колхозная до ДК "Машук", п.Иноземцево, L=0,4 км</v>
      </c>
      <c r="C55" s="370" t="str">
        <f>1!C54</f>
        <v>G_Gelezno_035</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f>3!I53</f>
        <v>0.5008124915254238</v>
      </c>
      <c r="AA55" s="129"/>
      <c r="AB55" s="129"/>
      <c r="AC55" s="129">
        <f>4!Q56</f>
        <v>0.4</v>
      </c>
      <c r="AD55" s="129"/>
      <c r="AE55" s="129"/>
      <c r="AF55" s="129"/>
      <c r="AG55" s="129">
        <f t="shared" si="6"/>
        <v>0.5008124915254238</v>
      </c>
      <c r="AH55" s="129"/>
      <c r="AI55" s="129"/>
      <c r="AJ55" s="129">
        <f t="shared" si="7"/>
        <v>0.4</v>
      </c>
      <c r="AK55" s="129"/>
      <c r="AL55" s="264"/>
    </row>
    <row r="56" spans="1:38" s="2" customFormat="1" ht="15.75">
      <c r="A56" s="248" t="str">
        <f>1!A55</f>
        <v>1.1.23</v>
      </c>
      <c r="B56" s="178" t="str">
        <f>1!B55</f>
        <v>Реконструкция ВЛ-0,4 кВ в СИП по ул.Дачная, п.Иноземцево, L=0,3 км</v>
      </c>
      <c r="C56" s="370" t="str">
        <f>1!C55</f>
        <v>G_Gelezno_036</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f>3!I54</f>
        <v>0.21680514406779663</v>
      </c>
      <c r="AA56" s="129"/>
      <c r="AB56" s="129"/>
      <c r="AC56" s="129">
        <f>4!Q57</f>
        <v>0.3</v>
      </c>
      <c r="AD56" s="129"/>
      <c r="AE56" s="129"/>
      <c r="AF56" s="129"/>
      <c r="AG56" s="129">
        <f t="shared" si="6"/>
        <v>0.21680514406779663</v>
      </c>
      <c r="AH56" s="129"/>
      <c r="AI56" s="129"/>
      <c r="AJ56" s="129">
        <f t="shared" si="7"/>
        <v>0.3</v>
      </c>
      <c r="AK56" s="129"/>
      <c r="AL56" s="264"/>
    </row>
    <row r="57" spans="1:38" s="2" customFormat="1" ht="15.75">
      <c r="A57" s="248" t="str">
        <f>1!A56</f>
        <v>1.1.24</v>
      </c>
      <c r="B57" s="178" t="str">
        <f>1!B56</f>
        <v>Реконструкция ВЛ-0,4 кВ в СИП по ул.Садовая, п.Иноземцево, L=0,3 км</v>
      </c>
      <c r="C57" s="370" t="str">
        <f>1!C56</f>
        <v>G_Gelezno_037</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f>3!I55</f>
        <v>0.31576566101694914</v>
      </c>
      <c r="AA57" s="129"/>
      <c r="AB57" s="129"/>
      <c r="AC57" s="129">
        <f>4!Q58</f>
        <v>0.3</v>
      </c>
      <c r="AD57" s="129"/>
      <c r="AE57" s="129"/>
      <c r="AF57" s="129"/>
      <c r="AG57" s="129">
        <f>E57+L57+S57+Z57</f>
        <v>0.31576566101694914</v>
      </c>
      <c r="AH57" s="129"/>
      <c r="AI57" s="129"/>
      <c r="AJ57" s="129">
        <f>H57+O57+V57+AC57</f>
        <v>0.3</v>
      </c>
      <c r="AK57" s="129"/>
      <c r="AL57" s="264"/>
    </row>
    <row r="58" spans="1:38" s="2" customFormat="1" ht="15.75">
      <c r="A58" s="248" t="str">
        <f>1!A57</f>
        <v>1.1.25</v>
      </c>
      <c r="B58" s="438" t="str">
        <f>1!B57</f>
        <v>Реконструкция сетевого комплекса ВЛ</v>
      </c>
      <c r="C58" s="443" t="str">
        <f>1!C57</f>
        <v>G_Gelezno_038</v>
      </c>
      <c r="D58" s="129"/>
      <c r="E58" s="129"/>
      <c r="F58" s="129"/>
      <c r="G58" s="129"/>
      <c r="H58" s="129"/>
      <c r="I58" s="129"/>
      <c r="J58" s="129"/>
      <c r="K58" s="129"/>
      <c r="L58" s="129"/>
      <c r="M58" s="129"/>
      <c r="N58" s="129"/>
      <c r="O58" s="129"/>
      <c r="P58" s="129"/>
      <c r="Q58" s="129"/>
      <c r="R58" s="129"/>
      <c r="S58" s="129"/>
      <c r="T58" s="129"/>
      <c r="U58" s="129"/>
      <c r="V58" s="129"/>
      <c r="W58" s="129"/>
      <c r="X58" s="129"/>
      <c r="Y58" s="129"/>
      <c r="Z58" s="440">
        <f>3!I56</f>
        <v>0.22881355932203393</v>
      </c>
      <c r="AA58" s="129"/>
      <c r="AB58" s="129"/>
      <c r="AC58" s="129"/>
      <c r="AD58" s="129"/>
      <c r="AE58" s="129"/>
      <c r="AF58" s="129"/>
      <c r="AG58" s="440">
        <f t="shared" si="6"/>
        <v>0.22881355932203393</v>
      </c>
      <c r="AH58" s="129"/>
      <c r="AI58" s="129"/>
      <c r="AJ58" s="129"/>
      <c r="AK58" s="129"/>
      <c r="AL58" s="264"/>
    </row>
    <row r="59" spans="1:38" s="2" customFormat="1" ht="5.25" customHeight="1">
      <c r="A59" s="248"/>
      <c r="B59" s="127"/>
      <c r="C59" s="127"/>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264"/>
    </row>
    <row r="60" spans="1:38" s="5" customFormat="1" ht="15.75">
      <c r="A60" s="249" t="str">
        <f>1!A59</f>
        <v>1.2</v>
      </c>
      <c r="B60" s="352" t="str">
        <f>1!B59</f>
        <v>Реконструкция трансформаторных и иных подстанций, всего, в том числе:</v>
      </c>
      <c r="C60" s="147" t="str">
        <f>1!C59</f>
        <v>Г</v>
      </c>
      <c r="D60" s="145">
        <f aca="true" t="shared" si="8" ref="D60:AK60">SUM(D62:D63)</f>
        <v>0</v>
      </c>
      <c r="E60" s="145">
        <f t="shared" si="8"/>
        <v>0</v>
      </c>
      <c r="F60" s="145">
        <f t="shared" si="8"/>
        <v>0</v>
      </c>
      <c r="G60" s="145">
        <f t="shared" si="8"/>
        <v>0</v>
      </c>
      <c r="H60" s="145">
        <f t="shared" si="8"/>
        <v>0</v>
      </c>
      <c r="I60" s="145">
        <f t="shared" si="8"/>
        <v>0</v>
      </c>
      <c r="J60" s="145"/>
      <c r="K60" s="145">
        <f t="shared" si="8"/>
        <v>0</v>
      </c>
      <c r="L60" s="145">
        <f>SUM(L61:L63)</f>
        <v>1.6279029915254237</v>
      </c>
      <c r="M60" s="145">
        <f>SUM(M61:M63)</f>
        <v>2</v>
      </c>
      <c r="N60" s="145">
        <f t="shared" si="8"/>
        <v>0</v>
      </c>
      <c r="O60" s="145">
        <f t="shared" si="8"/>
        <v>0</v>
      </c>
      <c r="P60" s="145">
        <f t="shared" si="8"/>
        <v>0</v>
      </c>
      <c r="Q60" s="145"/>
      <c r="R60" s="145">
        <f t="shared" si="8"/>
        <v>0</v>
      </c>
      <c r="S60" s="145">
        <f t="shared" si="8"/>
        <v>0</v>
      </c>
      <c r="T60" s="145">
        <f t="shared" si="8"/>
        <v>0</v>
      </c>
      <c r="U60" s="145">
        <f t="shared" si="8"/>
        <v>0</v>
      </c>
      <c r="V60" s="145">
        <f t="shared" si="8"/>
        <v>0</v>
      </c>
      <c r="W60" s="145">
        <f t="shared" si="8"/>
        <v>0</v>
      </c>
      <c r="X60" s="145"/>
      <c r="Y60" s="145">
        <f t="shared" si="8"/>
        <v>0</v>
      </c>
      <c r="Z60" s="145">
        <f t="shared" si="8"/>
        <v>0</v>
      </c>
      <c r="AA60" s="145">
        <f t="shared" si="8"/>
        <v>0</v>
      </c>
      <c r="AB60" s="145">
        <f t="shared" si="8"/>
        <v>0</v>
      </c>
      <c r="AC60" s="145">
        <f t="shared" si="8"/>
        <v>0</v>
      </c>
      <c r="AD60" s="145">
        <f t="shared" si="8"/>
        <v>0</v>
      </c>
      <c r="AE60" s="145"/>
      <c r="AF60" s="145">
        <f t="shared" si="8"/>
        <v>0</v>
      </c>
      <c r="AG60" s="145">
        <f>SUM(AG61:AG63)</f>
        <v>1.6279029915254237</v>
      </c>
      <c r="AH60" s="145">
        <f>SUM(AH61:AH63)</f>
        <v>2</v>
      </c>
      <c r="AI60" s="145">
        <f t="shared" si="8"/>
        <v>0</v>
      </c>
      <c r="AJ60" s="145">
        <f t="shared" si="8"/>
        <v>0</v>
      </c>
      <c r="AK60" s="145">
        <f t="shared" si="8"/>
        <v>0</v>
      </c>
      <c r="AL60" s="236"/>
    </row>
    <row r="61" spans="1:38" s="2" customFormat="1" ht="15.75">
      <c r="A61" s="248" t="str">
        <f>1!A60</f>
        <v>1.2.1</v>
      </c>
      <c r="B61" s="127" t="str">
        <f>1!B60</f>
        <v>Реконструкция РП-3  ( замена ячеек )</v>
      </c>
      <c r="C61" s="370" t="str">
        <f>1!C60</f>
        <v>G_Gelezno_039</v>
      </c>
      <c r="D61" s="129"/>
      <c r="E61" s="129"/>
      <c r="F61" s="129"/>
      <c r="G61" s="129"/>
      <c r="H61" s="129"/>
      <c r="I61" s="129"/>
      <c r="J61" s="129"/>
      <c r="K61" s="129"/>
      <c r="L61" s="129">
        <f>3!I59</f>
        <v>1.218562661016949</v>
      </c>
      <c r="M61" s="129">
        <f>4!O62</f>
        <v>2</v>
      </c>
      <c r="N61" s="129"/>
      <c r="O61" s="129"/>
      <c r="P61" s="129"/>
      <c r="Q61" s="129"/>
      <c r="R61" s="129"/>
      <c r="S61" s="129"/>
      <c r="T61" s="129"/>
      <c r="U61" s="129"/>
      <c r="V61" s="129"/>
      <c r="W61" s="129"/>
      <c r="X61" s="129"/>
      <c r="Y61" s="129"/>
      <c r="Z61" s="129"/>
      <c r="AA61" s="129"/>
      <c r="AB61" s="129"/>
      <c r="AC61" s="129"/>
      <c r="AD61" s="129"/>
      <c r="AE61" s="129"/>
      <c r="AF61" s="129"/>
      <c r="AG61" s="129">
        <f>E61+L61+S61+Z61</f>
        <v>1.218562661016949</v>
      </c>
      <c r="AH61" s="129">
        <f>F61+M61+T61+AA61</f>
        <v>2</v>
      </c>
      <c r="AI61" s="129"/>
      <c r="AJ61" s="129"/>
      <c r="AK61" s="129"/>
      <c r="AL61" s="264"/>
    </row>
    <row r="62" spans="1:38" s="2" customFormat="1" ht="15.75">
      <c r="A62" s="248" t="str">
        <f>1!A61</f>
        <v>1.2.2</v>
      </c>
      <c r="B62" s="439" t="str">
        <f>1!B61</f>
        <v>Реконструкция сетевого комплекса ТП и КЛ</v>
      </c>
      <c r="C62" s="443" t="str">
        <f>1!C61</f>
        <v>G_Gelezno_040</v>
      </c>
      <c r="D62" s="129"/>
      <c r="E62" s="129"/>
      <c r="F62" s="129"/>
      <c r="G62" s="129"/>
      <c r="H62" s="129"/>
      <c r="I62" s="129"/>
      <c r="J62" s="129"/>
      <c r="K62" s="129"/>
      <c r="L62" s="440">
        <f>3!I60</f>
        <v>0.4093403305084746</v>
      </c>
      <c r="M62" s="129"/>
      <c r="N62" s="129"/>
      <c r="O62" s="129"/>
      <c r="P62" s="129"/>
      <c r="Q62" s="129"/>
      <c r="R62" s="129"/>
      <c r="S62" s="129"/>
      <c r="T62" s="129"/>
      <c r="U62" s="129"/>
      <c r="V62" s="129"/>
      <c r="W62" s="129"/>
      <c r="X62" s="129"/>
      <c r="Y62" s="129"/>
      <c r="Z62" s="129"/>
      <c r="AA62" s="129"/>
      <c r="AB62" s="129"/>
      <c r="AC62" s="129"/>
      <c r="AD62" s="129"/>
      <c r="AE62" s="129"/>
      <c r="AF62" s="129"/>
      <c r="AG62" s="440">
        <f t="shared" si="6"/>
        <v>0.4093403305084746</v>
      </c>
      <c r="AH62" s="129"/>
      <c r="AI62" s="129"/>
      <c r="AJ62" s="129"/>
      <c r="AK62" s="129"/>
      <c r="AL62" s="264"/>
    </row>
    <row r="63" spans="1:38" s="2" customFormat="1" ht="6" customHeight="1">
      <c r="A63" s="248"/>
      <c r="B63" s="127"/>
      <c r="C63" s="92"/>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264"/>
    </row>
    <row r="64" spans="1:38" s="5" customFormat="1" ht="15.75">
      <c r="A64" s="249" t="str">
        <f>1!A63</f>
        <v>1.3</v>
      </c>
      <c r="B64" s="352" t="str">
        <f>1!B63</f>
        <v>Прочие инвестиционные проекты, всего, в том числе:</v>
      </c>
      <c r="C64" s="147" t="str">
        <f>1!C63</f>
        <v>Г</v>
      </c>
      <c r="D64" s="145">
        <f aca="true" t="shared" si="9" ref="D64:AK64">SUM(D65:D68)</f>
        <v>0</v>
      </c>
      <c r="E64" s="145">
        <f t="shared" si="9"/>
        <v>0</v>
      </c>
      <c r="F64" s="145">
        <f t="shared" si="9"/>
        <v>0</v>
      </c>
      <c r="G64" s="145">
        <f t="shared" si="9"/>
        <v>0</v>
      </c>
      <c r="H64" s="145">
        <f t="shared" si="9"/>
        <v>0</v>
      </c>
      <c r="I64" s="145">
        <f t="shared" si="9"/>
        <v>0</v>
      </c>
      <c r="J64" s="145"/>
      <c r="K64" s="145">
        <f t="shared" si="9"/>
        <v>0</v>
      </c>
      <c r="L64" s="145">
        <f t="shared" si="9"/>
        <v>0</v>
      </c>
      <c r="M64" s="145">
        <f t="shared" si="9"/>
        <v>0</v>
      </c>
      <c r="N64" s="145">
        <f t="shared" si="9"/>
        <v>0</v>
      </c>
      <c r="O64" s="145">
        <f t="shared" si="9"/>
        <v>0</v>
      </c>
      <c r="P64" s="145">
        <f t="shared" si="9"/>
        <v>0</v>
      </c>
      <c r="Q64" s="145"/>
      <c r="R64" s="145">
        <f t="shared" si="9"/>
        <v>0</v>
      </c>
      <c r="S64" s="145">
        <f t="shared" si="9"/>
        <v>0</v>
      </c>
      <c r="T64" s="145">
        <f t="shared" si="9"/>
        <v>0</v>
      </c>
      <c r="U64" s="145">
        <f t="shared" si="9"/>
        <v>0</v>
      </c>
      <c r="V64" s="145">
        <f t="shared" si="9"/>
        <v>0</v>
      </c>
      <c r="W64" s="145">
        <f t="shared" si="9"/>
        <v>0</v>
      </c>
      <c r="X64" s="145"/>
      <c r="Y64" s="145">
        <f t="shared" si="9"/>
        <v>0</v>
      </c>
      <c r="Z64" s="145">
        <f t="shared" si="9"/>
        <v>9.508474576271187</v>
      </c>
      <c r="AA64" s="145">
        <f t="shared" si="9"/>
        <v>0</v>
      </c>
      <c r="AB64" s="145">
        <f t="shared" si="9"/>
        <v>0</v>
      </c>
      <c r="AC64" s="145">
        <f t="shared" si="9"/>
        <v>0</v>
      </c>
      <c r="AD64" s="145">
        <f t="shared" si="9"/>
        <v>0</v>
      </c>
      <c r="AE64" s="145"/>
      <c r="AF64" s="145">
        <f t="shared" si="9"/>
        <v>0</v>
      </c>
      <c r="AG64" s="145">
        <f t="shared" si="9"/>
        <v>9.508474576271187</v>
      </c>
      <c r="AH64" s="145">
        <f t="shared" si="9"/>
        <v>0</v>
      </c>
      <c r="AI64" s="145">
        <f t="shared" si="9"/>
        <v>0</v>
      </c>
      <c r="AJ64" s="145">
        <f t="shared" si="9"/>
        <v>0</v>
      </c>
      <c r="AK64" s="145">
        <f t="shared" si="9"/>
        <v>0</v>
      </c>
      <c r="AL64" s="236"/>
    </row>
    <row r="65" spans="1:38" s="2" customFormat="1" ht="15.75">
      <c r="A65" s="248" t="str">
        <f>1!A65</f>
        <v>1.3.2</v>
      </c>
      <c r="B65" s="439" t="str">
        <f>1!B64</f>
        <v>Модернизация системы АИИСКУЭ</v>
      </c>
      <c r="C65" s="447" t="str">
        <f>1!C64</f>
        <v>G_Gelezno_041</v>
      </c>
      <c r="D65" s="129"/>
      <c r="E65" s="129"/>
      <c r="F65" s="129"/>
      <c r="G65" s="129"/>
      <c r="H65" s="129"/>
      <c r="I65" s="129"/>
      <c r="J65" s="129"/>
      <c r="K65" s="129"/>
      <c r="L65" s="129"/>
      <c r="M65" s="129"/>
      <c r="N65" s="129"/>
      <c r="O65" s="129"/>
      <c r="P65" s="129"/>
      <c r="Q65" s="129"/>
      <c r="R65" s="129"/>
      <c r="S65" s="129"/>
      <c r="T65" s="129"/>
      <c r="U65" s="129"/>
      <c r="V65" s="129"/>
      <c r="W65" s="129"/>
      <c r="X65" s="129"/>
      <c r="Y65" s="129"/>
      <c r="Z65" s="440">
        <f>3!I63</f>
        <v>4.237288135593221</v>
      </c>
      <c r="AA65" s="129"/>
      <c r="AB65" s="129"/>
      <c r="AC65" s="129"/>
      <c r="AD65" s="129"/>
      <c r="AE65" s="129"/>
      <c r="AF65" s="129"/>
      <c r="AG65" s="440">
        <f>E65+L65+S65+Z65</f>
        <v>4.237288135593221</v>
      </c>
      <c r="AH65" s="129"/>
      <c r="AI65" s="129"/>
      <c r="AJ65" s="129"/>
      <c r="AK65" s="129"/>
      <c r="AL65" s="264"/>
    </row>
    <row r="66" spans="1:38" s="2" customFormat="1" ht="15.75">
      <c r="A66" s="248" t="str">
        <f>1!A66</f>
        <v>1.3.3</v>
      </c>
      <c r="B66" s="439" t="str">
        <f>1!B65</f>
        <v>Строительство системы телемеханики</v>
      </c>
      <c r="C66" s="447" t="str">
        <f>1!C65</f>
        <v>G_Gelezno_042</v>
      </c>
      <c r="D66" s="129"/>
      <c r="E66" s="129"/>
      <c r="F66" s="129"/>
      <c r="G66" s="129"/>
      <c r="H66" s="129"/>
      <c r="I66" s="129"/>
      <c r="J66" s="129"/>
      <c r="K66" s="129"/>
      <c r="L66" s="129"/>
      <c r="M66" s="129"/>
      <c r="N66" s="129"/>
      <c r="O66" s="129"/>
      <c r="P66" s="129"/>
      <c r="Q66" s="129"/>
      <c r="R66" s="129"/>
      <c r="S66" s="129"/>
      <c r="T66" s="129"/>
      <c r="U66" s="129"/>
      <c r="V66" s="129"/>
      <c r="W66" s="129"/>
      <c r="X66" s="129"/>
      <c r="Y66" s="129"/>
      <c r="Z66" s="440">
        <f>3!I64</f>
        <v>1.2711864406779663</v>
      </c>
      <c r="AA66" s="129"/>
      <c r="AB66" s="129"/>
      <c r="AC66" s="129"/>
      <c r="AD66" s="129"/>
      <c r="AE66" s="129"/>
      <c r="AF66" s="129"/>
      <c r="AG66" s="440">
        <f>E66+L66+S66+Z66</f>
        <v>1.2711864406779663</v>
      </c>
      <c r="AH66" s="129"/>
      <c r="AI66" s="129"/>
      <c r="AJ66" s="129"/>
      <c r="AK66" s="129"/>
      <c r="AL66" s="264"/>
    </row>
    <row r="67" spans="1:38" s="2" customFormat="1" ht="15.75">
      <c r="A67" s="248" t="str">
        <f>1!A66</f>
        <v>1.3.3</v>
      </c>
      <c r="B67" s="127" t="str">
        <f>1!B66</f>
        <v>Оборудование, не требующее монтажа</v>
      </c>
      <c r="C67" s="371" t="str">
        <f>1!C66</f>
        <v>G_Gelezno_043</v>
      </c>
      <c r="D67" s="129"/>
      <c r="E67" s="129"/>
      <c r="F67" s="129"/>
      <c r="G67" s="129"/>
      <c r="H67" s="129"/>
      <c r="I67" s="129"/>
      <c r="J67" s="129"/>
      <c r="K67" s="129"/>
      <c r="L67" s="129"/>
      <c r="M67" s="129"/>
      <c r="N67" s="129"/>
      <c r="O67" s="129"/>
      <c r="P67" s="129"/>
      <c r="Q67" s="129"/>
      <c r="R67" s="129"/>
      <c r="S67" s="129"/>
      <c r="T67" s="129"/>
      <c r="U67" s="129"/>
      <c r="V67" s="129"/>
      <c r="W67" s="129"/>
      <c r="X67" s="129"/>
      <c r="Y67" s="129"/>
      <c r="Z67" s="129">
        <f>3!I65</f>
        <v>4</v>
      </c>
      <c r="AA67" s="129"/>
      <c r="AB67" s="129"/>
      <c r="AC67" s="129"/>
      <c r="AD67" s="129"/>
      <c r="AE67" s="129"/>
      <c r="AF67" s="129"/>
      <c r="AG67" s="129">
        <f>E67+L67+S67+Z67</f>
        <v>4</v>
      </c>
      <c r="AH67" s="129"/>
      <c r="AI67" s="129"/>
      <c r="AJ67" s="129"/>
      <c r="AK67" s="129"/>
      <c r="AL67" s="264"/>
    </row>
    <row r="68" spans="1:38" s="2" customFormat="1" ht="3.75" customHeight="1">
      <c r="A68" s="248"/>
      <c r="B68" s="127"/>
      <c r="C68" s="92"/>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264"/>
    </row>
    <row r="69" spans="1:38" s="5" customFormat="1" ht="15.75">
      <c r="A69" s="249" t="str">
        <f>1!A68</f>
        <v>1.4</v>
      </c>
      <c r="B69" s="352" t="str">
        <f>1!B68</f>
        <v>Прочее новое строительство объектов электросетевого хозяйства, всего, в том числе:</v>
      </c>
      <c r="C69" s="147" t="str">
        <f>1!C68</f>
        <v>Г</v>
      </c>
      <c r="D69" s="145">
        <f aca="true" t="shared" si="10" ref="D69:AK69">SUM(D70:D73)</f>
        <v>0</v>
      </c>
      <c r="E69" s="145">
        <f t="shared" si="10"/>
        <v>0</v>
      </c>
      <c r="F69" s="145">
        <f t="shared" si="10"/>
        <v>0</v>
      </c>
      <c r="G69" s="145">
        <f t="shared" si="10"/>
        <v>0</v>
      </c>
      <c r="H69" s="145">
        <f t="shared" si="10"/>
        <v>0</v>
      </c>
      <c r="I69" s="145">
        <f t="shared" si="10"/>
        <v>0</v>
      </c>
      <c r="J69" s="145"/>
      <c r="K69" s="145">
        <f t="shared" si="10"/>
        <v>0</v>
      </c>
      <c r="L69" s="145">
        <f t="shared" si="10"/>
        <v>0</v>
      </c>
      <c r="M69" s="145">
        <f t="shared" si="10"/>
        <v>0</v>
      </c>
      <c r="N69" s="145">
        <f t="shared" si="10"/>
        <v>0</v>
      </c>
      <c r="O69" s="145">
        <f t="shared" si="10"/>
        <v>0</v>
      </c>
      <c r="P69" s="145">
        <f t="shared" si="10"/>
        <v>0</v>
      </c>
      <c r="Q69" s="145"/>
      <c r="R69" s="145">
        <f t="shared" si="10"/>
        <v>0</v>
      </c>
      <c r="S69" s="145">
        <f t="shared" si="10"/>
        <v>0</v>
      </c>
      <c r="T69" s="145">
        <f t="shared" si="10"/>
        <v>0</v>
      </c>
      <c r="U69" s="145">
        <f t="shared" si="10"/>
        <v>0</v>
      </c>
      <c r="V69" s="145">
        <f t="shared" si="10"/>
        <v>0</v>
      </c>
      <c r="W69" s="145">
        <f t="shared" si="10"/>
        <v>0</v>
      </c>
      <c r="X69" s="145"/>
      <c r="Y69" s="145">
        <f t="shared" si="10"/>
        <v>0</v>
      </c>
      <c r="Z69" s="145">
        <f t="shared" si="10"/>
        <v>0</v>
      </c>
      <c r="AA69" s="145">
        <f t="shared" si="10"/>
        <v>0</v>
      </c>
      <c r="AB69" s="145">
        <f t="shared" si="10"/>
        <v>0</v>
      </c>
      <c r="AC69" s="145">
        <f t="shared" si="10"/>
        <v>0</v>
      </c>
      <c r="AD69" s="145">
        <f t="shared" si="10"/>
        <v>0</v>
      </c>
      <c r="AE69" s="145"/>
      <c r="AF69" s="145">
        <f t="shared" si="10"/>
        <v>0</v>
      </c>
      <c r="AG69" s="145">
        <f t="shared" si="10"/>
        <v>0</v>
      </c>
      <c r="AH69" s="145">
        <f t="shared" si="10"/>
        <v>0</v>
      </c>
      <c r="AI69" s="145">
        <f t="shared" si="10"/>
        <v>0</v>
      </c>
      <c r="AJ69" s="145">
        <f t="shared" si="10"/>
        <v>0</v>
      </c>
      <c r="AK69" s="145">
        <f t="shared" si="10"/>
        <v>0</v>
      </c>
      <c r="AL69" s="236"/>
    </row>
    <row r="70" spans="1:38" s="2" customFormat="1" ht="8.25" customHeight="1" thickBot="1">
      <c r="A70" s="251"/>
      <c r="B70" s="265"/>
      <c r="C70" s="252"/>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66"/>
    </row>
    <row r="71" spans="1:38" ht="15.75">
      <c r="A71" s="243"/>
      <c r="B71" s="263"/>
      <c r="C71" s="244"/>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row>
    <row r="72" spans="1:38" ht="15.75">
      <c r="A72" s="243"/>
      <c r="B72" s="263"/>
      <c r="C72" s="244"/>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row>
    <row r="73" spans="1:38" ht="15.75">
      <c r="A73" s="243"/>
      <c r="B73" s="581" t="s">
        <v>633</v>
      </c>
      <c r="C73" s="581"/>
      <c r="D73" s="581"/>
      <c r="E73" s="581"/>
      <c r="F73" s="581"/>
      <c r="G73" s="581"/>
      <c r="H73" s="581"/>
      <c r="I73" s="581"/>
      <c r="J73" s="581"/>
      <c r="K73" s="581"/>
      <c r="L73" s="581"/>
      <c r="M73" s="581"/>
      <c r="N73" s="581"/>
      <c r="O73" s="581"/>
      <c r="P73" s="581"/>
      <c r="Q73" s="581"/>
      <c r="R73" s="581"/>
      <c r="S73" s="581"/>
      <c r="T73" s="581"/>
      <c r="U73" s="581"/>
      <c r="V73" s="581"/>
      <c r="W73" s="245"/>
      <c r="X73" s="245"/>
      <c r="Y73" s="245"/>
      <c r="Z73" s="245"/>
      <c r="AA73" s="245"/>
      <c r="AB73" s="245"/>
      <c r="AC73" s="245"/>
      <c r="AD73" s="245"/>
      <c r="AE73" s="245"/>
      <c r="AF73" s="245"/>
      <c r="AG73" s="245"/>
      <c r="AH73" s="245"/>
      <c r="AI73" s="245"/>
      <c r="AJ73" s="245"/>
      <c r="AK73" s="245"/>
      <c r="AL73" s="245"/>
    </row>
    <row r="87" ht="15.75">
      <c r="AJ87" s="1" t="s">
        <v>523</v>
      </c>
    </row>
  </sheetData>
  <sheetProtection/>
  <mergeCells count="22">
    <mergeCell ref="AG5:AL5"/>
    <mergeCell ref="A19:AL19"/>
    <mergeCell ref="A11:AL11"/>
    <mergeCell ref="A14:AL14"/>
    <mergeCell ref="A15:AL15"/>
    <mergeCell ref="E22:J22"/>
    <mergeCell ref="D20:AL20"/>
    <mergeCell ref="L22:Q22"/>
    <mergeCell ref="A20:A23"/>
    <mergeCell ref="K21:Q21"/>
    <mergeCell ref="A12:AL12"/>
    <mergeCell ref="Y21:AE21"/>
    <mergeCell ref="S22:X22"/>
    <mergeCell ref="A17:AL17"/>
    <mergeCell ref="B20:B23"/>
    <mergeCell ref="C20:C23"/>
    <mergeCell ref="B73:V73"/>
    <mergeCell ref="AF21:AL21"/>
    <mergeCell ref="R21:X21"/>
    <mergeCell ref="Z22:AE22"/>
    <mergeCell ref="AG22:AL22"/>
    <mergeCell ref="D21:J21"/>
  </mergeCells>
  <printOptions/>
  <pageMargins left="0.1968503937007874" right="0.1968503937007874" top="0.3937007874015748" bottom="0.1968503937007874" header="0.11811023622047245" footer="0.11811023622047245"/>
  <pageSetup horizontalDpi="600" verticalDpi="600" orientation="portrait" paperSize="8" scale="84" r:id="rId1"/>
</worksheet>
</file>

<file path=xl/worksheets/sheet6.xml><?xml version="1.0" encoding="utf-8"?>
<worksheet xmlns="http://schemas.openxmlformats.org/spreadsheetml/2006/main" xmlns:r="http://schemas.openxmlformats.org/officeDocument/2006/relationships">
  <sheetPr>
    <tabColor rgb="FF92D050"/>
  </sheetPr>
  <dimension ref="A1:BR81"/>
  <sheetViews>
    <sheetView view="pageBreakPreview" zoomScale="85" zoomScaleSheetLayoutView="85" zoomScalePageLayoutView="0" workbookViewId="0" topLeftCell="A58">
      <selection activeCell="B66" sqref="B66"/>
    </sheetView>
  </sheetViews>
  <sheetFormatPr defaultColWidth="9.00390625" defaultRowHeight="15.75"/>
  <cols>
    <col min="1" max="1" width="5.50390625" style="1" customWidth="1"/>
    <col min="2" max="2" width="102.25390625" style="1" customWidth="1"/>
    <col min="3" max="3" width="13.875" style="1" customWidth="1"/>
    <col min="4" max="4" width="5.75390625" style="1" bestFit="1" customWidth="1"/>
    <col min="5" max="9" width="7.00390625" style="1" customWidth="1"/>
    <col min="10" max="12" width="5.75390625" style="1" bestFit="1" customWidth="1"/>
    <col min="13" max="13" width="7.125" style="1" customWidth="1"/>
    <col min="14" max="15" width="5.75390625" style="1" bestFit="1" customWidth="1"/>
    <col min="16" max="16" width="7.25390625" style="1" customWidth="1"/>
    <col min="17" max="21" width="7.00390625" style="1" customWidth="1"/>
    <col min="22" max="24" width="6.00390625" style="1" customWidth="1"/>
    <col min="25" max="25" width="7.00390625" style="1" customWidth="1"/>
    <col min="26" max="27" width="6.00390625" style="1" customWidth="1"/>
    <col min="28" max="28" width="26.50390625" style="1" customWidth="1"/>
    <col min="29" max="16384" width="9.00390625" style="1" customWidth="1"/>
  </cols>
  <sheetData>
    <row r="1" spans="22:28" ht="18.75">
      <c r="V1" s="2"/>
      <c r="W1" s="2"/>
      <c r="X1" s="2"/>
      <c r="Y1" s="2"/>
      <c r="Z1" s="2"/>
      <c r="AA1" s="2"/>
      <c r="AB1" s="25" t="s">
        <v>148</v>
      </c>
    </row>
    <row r="2" spans="22:28" ht="18.75">
      <c r="V2" s="2"/>
      <c r="W2" s="2"/>
      <c r="X2" s="2"/>
      <c r="Y2" s="2"/>
      <c r="Z2" s="2"/>
      <c r="AA2" s="2"/>
      <c r="AB2" s="15" t="s">
        <v>439</v>
      </c>
    </row>
    <row r="3" spans="22:28" ht="18.75">
      <c r="V3" s="2"/>
      <c r="W3" s="2"/>
      <c r="X3" s="2"/>
      <c r="Y3" s="2"/>
      <c r="Z3" s="2"/>
      <c r="AA3" s="2"/>
      <c r="AB3" s="15" t="s">
        <v>627</v>
      </c>
    </row>
    <row r="4" spans="22:28" ht="18.75">
      <c r="V4" s="2"/>
      <c r="W4" s="2"/>
      <c r="X4" s="2"/>
      <c r="Y4" s="2"/>
      <c r="Z4" s="2"/>
      <c r="AA4" s="2"/>
      <c r="AB4" s="15"/>
    </row>
    <row r="5" spans="22:28" ht="15.75">
      <c r="V5" s="2"/>
      <c r="W5" s="2"/>
      <c r="X5" s="2"/>
      <c r="Y5" s="2"/>
      <c r="Z5" s="2"/>
      <c r="AA5" s="2"/>
      <c r="AB5" s="374" t="s">
        <v>629</v>
      </c>
    </row>
    <row r="6" spans="22:28" ht="15.75">
      <c r="V6" s="2"/>
      <c r="W6" s="2"/>
      <c r="X6" s="2"/>
      <c r="Y6" s="2"/>
      <c r="Z6" s="2"/>
      <c r="AA6" s="2"/>
      <c r="AB6" s="262" t="s">
        <v>630</v>
      </c>
    </row>
    <row r="7" spans="22:28" ht="15.75">
      <c r="V7" s="2"/>
      <c r="W7" s="2"/>
      <c r="X7" s="2"/>
      <c r="Y7" s="2"/>
      <c r="Z7" s="2"/>
      <c r="AA7" s="2"/>
      <c r="AB7" s="262"/>
    </row>
    <row r="8" spans="22:28" ht="15.75">
      <c r="V8" s="2"/>
      <c r="W8" s="2"/>
      <c r="X8" s="2"/>
      <c r="Y8" s="2"/>
      <c r="Z8" s="2"/>
      <c r="AA8" s="2"/>
      <c r="AB8" s="262" t="s">
        <v>661</v>
      </c>
    </row>
    <row r="9" spans="22:28" ht="15.75">
      <c r="V9" s="2"/>
      <c r="W9" s="2"/>
      <c r="X9" s="2"/>
      <c r="Y9" s="2"/>
      <c r="Z9" s="2"/>
      <c r="AA9" s="2"/>
      <c r="AB9" s="262"/>
    </row>
    <row r="10" spans="22:28" ht="15.75">
      <c r="V10" s="2"/>
      <c r="W10" s="2"/>
      <c r="X10" s="2"/>
      <c r="Y10" s="2"/>
      <c r="Z10" s="2"/>
      <c r="AA10" s="2" t="s">
        <v>631</v>
      </c>
      <c r="AB10" s="262" t="s">
        <v>708</v>
      </c>
    </row>
    <row r="11" spans="22:28" ht="15.75">
      <c r="V11" s="2"/>
      <c r="W11" s="2"/>
      <c r="X11" s="2"/>
      <c r="Y11" s="2"/>
      <c r="Z11" s="2"/>
      <c r="AA11" s="2"/>
      <c r="AB11" s="262"/>
    </row>
    <row r="12" spans="1:28" ht="15.75">
      <c r="A12" s="627" t="s">
        <v>204</v>
      </c>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row>
    <row r="13" spans="1:28" ht="18.75">
      <c r="A13" s="507" t="str">
        <f>1!A14:U14</f>
        <v>Инвестиционная программа Филиала "Железноводские электрические сети" ООО "КЭУК".</v>
      </c>
      <c r="B13" s="507"/>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row>
    <row r="14" spans="1:28" ht="15.75">
      <c r="A14" s="517" t="s">
        <v>114</v>
      </c>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row>
    <row r="15" spans="1:27" ht="15.75">
      <c r="A15" s="2"/>
      <c r="B15" s="2"/>
      <c r="C15" s="2"/>
      <c r="D15" s="2"/>
      <c r="E15" s="2"/>
      <c r="F15" s="2"/>
      <c r="G15" s="2"/>
      <c r="H15" s="2"/>
      <c r="I15" s="2"/>
      <c r="J15" s="2"/>
      <c r="K15" s="2"/>
      <c r="L15" s="2"/>
      <c r="M15" s="2"/>
      <c r="N15" s="2"/>
      <c r="O15" s="2"/>
      <c r="P15" s="2"/>
      <c r="Q15" s="2"/>
      <c r="R15" s="2"/>
      <c r="S15" s="2"/>
      <c r="T15" s="2"/>
      <c r="U15" s="2"/>
      <c r="V15" s="2"/>
      <c r="W15" s="6"/>
      <c r="X15" s="6"/>
      <c r="Y15" s="6"/>
      <c r="Z15" s="6"/>
      <c r="AA15" s="6"/>
    </row>
    <row r="16" spans="1:28" ht="18.75">
      <c r="A16" s="548" t="str">
        <f>1!A17:U17</f>
        <v>Год раскрытия информации: 2018 год</v>
      </c>
      <c r="B16" s="548"/>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row>
    <row r="18" spans="1:27" ht="16.5" thickBot="1">
      <c r="A18" s="582"/>
      <c r="B18" s="582"/>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row>
    <row r="19" spans="1:28" ht="60" customHeight="1">
      <c r="A19" s="583" t="s">
        <v>649</v>
      </c>
      <c r="B19" s="600" t="s">
        <v>468</v>
      </c>
      <c r="C19" s="600" t="s">
        <v>442</v>
      </c>
      <c r="D19" s="615" t="s">
        <v>271</v>
      </c>
      <c r="E19" s="616"/>
      <c r="F19" s="616"/>
      <c r="G19" s="616"/>
      <c r="H19" s="616"/>
      <c r="I19" s="616"/>
      <c r="J19" s="616"/>
      <c r="K19" s="616"/>
      <c r="L19" s="616"/>
      <c r="M19" s="616"/>
      <c r="N19" s="616"/>
      <c r="O19" s="617"/>
      <c r="P19" s="624" t="s">
        <v>147</v>
      </c>
      <c r="Q19" s="625"/>
      <c r="R19" s="625"/>
      <c r="S19" s="625"/>
      <c r="T19" s="625"/>
      <c r="U19" s="625"/>
      <c r="V19" s="625"/>
      <c r="W19" s="625"/>
      <c r="X19" s="625"/>
      <c r="Y19" s="625"/>
      <c r="Z19" s="625"/>
      <c r="AA19" s="626"/>
      <c r="AB19" s="628" t="s">
        <v>24</v>
      </c>
    </row>
    <row r="20" spans="1:70" ht="15.75" customHeight="1">
      <c r="A20" s="584"/>
      <c r="B20" s="591"/>
      <c r="C20" s="591"/>
      <c r="D20" s="618"/>
      <c r="E20" s="619"/>
      <c r="F20" s="619"/>
      <c r="G20" s="619"/>
      <c r="H20" s="619"/>
      <c r="I20" s="619"/>
      <c r="J20" s="619"/>
      <c r="K20" s="619"/>
      <c r="L20" s="619"/>
      <c r="M20" s="619"/>
      <c r="N20" s="619"/>
      <c r="O20" s="620"/>
      <c r="P20" s="590" t="s">
        <v>286</v>
      </c>
      <c r="Q20" s="590"/>
      <c r="R20" s="590"/>
      <c r="S20" s="590"/>
      <c r="T20" s="590"/>
      <c r="U20" s="590"/>
      <c r="V20" s="590"/>
      <c r="W20" s="590"/>
      <c r="X20" s="590"/>
      <c r="Y20" s="590"/>
      <c r="Z20" s="590"/>
      <c r="AA20" s="590"/>
      <c r="AB20" s="629"/>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row>
    <row r="21" spans="1:70" ht="15.75">
      <c r="A21" s="584"/>
      <c r="B21" s="591"/>
      <c r="C21" s="591"/>
      <c r="D21" s="621"/>
      <c r="E21" s="622"/>
      <c r="F21" s="622"/>
      <c r="G21" s="622"/>
      <c r="H21" s="622"/>
      <c r="I21" s="622"/>
      <c r="J21" s="622"/>
      <c r="K21" s="622"/>
      <c r="L21" s="622"/>
      <c r="M21" s="622"/>
      <c r="N21" s="622"/>
      <c r="O21" s="623"/>
      <c r="P21" s="590"/>
      <c r="Q21" s="590"/>
      <c r="R21" s="590"/>
      <c r="S21" s="590"/>
      <c r="T21" s="590"/>
      <c r="U21" s="590"/>
      <c r="V21" s="590"/>
      <c r="W21" s="590"/>
      <c r="X21" s="590"/>
      <c r="Y21" s="590"/>
      <c r="Z21" s="590"/>
      <c r="AA21" s="590"/>
      <c r="AB21" s="629"/>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row>
    <row r="22" spans="1:70" ht="39" customHeight="1">
      <c r="A22" s="584"/>
      <c r="B22" s="591"/>
      <c r="C22" s="591"/>
      <c r="D22" s="590" t="s">
        <v>22</v>
      </c>
      <c r="E22" s="590"/>
      <c r="F22" s="590"/>
      <c r="G22" s="590"/>
      <c r="H22" s="590"/>
      <c r="I22" s="590"/>
      <c r="J22" s="577" t="s">
        <v>220</v>
      </c>
      <c r="K22" s="577"/>
      <c r="L22" s="577"/>
      <c r="M22" s="577"/>
      <c r="N22" s="577"/>
      <c r="O22" s="577"/>
      <c r="P22" s="590" t="s">
        <v>22</v>
      </c>
      <c r="Q22" s="590"/>
      <c r="R22" s="590"/>
      <c r="S22" s="590"/>
      <c r="T22" s="590"/>
      <c r="U22" s="590"/>
      <c r="V22" s="577" t="s">
        <v>220</v>
      </c>
      <c r="W22" s="577"/>
      <c r="X22" s="577"/>
      <c r="Y22" s="577"/>
      <c r="Z22" s="577"/>
      <c r="AA22" s="577"/>
      <c r="AB22" s="629"/>
      <c r="AQ22" s="632"/>
      <c r="AR22" s="632"/>
      <c r="AS22" s="632"/>
      <c r="AT22" s="632"/>
      <c r="AU22" s="632"/>
      <c r="AV22" s="632"/>
      <c r="AW22" s="632"/>
      <c r="AX22" s="632"/>
      <c r="AY22" s="632"/>
      <c r="AZ22" s="632"/>
      <c r="BA22" s="632"/>
      <c r="BB22" s="632"/>
      <c r="BC22" s="632"/>
      <c r="BD22" s="632"/>
      <c r="BE22" s="632"/>
      <c r="BF22" s="632"/>
      <c r="BG22" s="632"/>
      <c r="BH22" s="632"/>
      <c r="BI22" s="632"/>
      <c r="BJ22" s="632"/>
      <c r="BK22" s="632"/>
      <c r="BL22" s="619"/>
      <c r="BM22" s="619"/>
      <c r="BN22" s="619"/>
      <c r="BO22" s="619"/>
      <c r="BP22" s="619"/>
      <c r="BQ22" s="619"/>
      <c r="BR22" s="619"/>
    </row>
    <row r="23" spans="1:70" ht="54.75" customHeight="1" thickBot="1">
      <c r="A23" s="585"/>
      <c r="B23" s="592"/>
      <c r="C23" s="592"/>
      <c r="D23" s="254" t="s">
        <v>522</v>
      </c>
      <c r="E23" s="254" t="s">
        <v>443</v>
      </c>
      <c r="F23" s="254" t="s">
        <v>444</v>
      </c>
      <c r="G23" s="183" t="s">
        <v>97</v>
      </c>
      <c r="H23" s="254" t="s">
        <v>440</v>
      </c>
      <c r="I23" s="254" t="s">
        <v>6</v>
      </c>
      <c r="J23" s="254" t="s">
        <v>522</v>
      </c>
      <c r="K23" s="254" t="s">
        <v>443</v>
      </c>
      <c r="L23" s="254" t="s">
        <v>444</v>
      </c>
      <c r="M23" s="183" t="s">
        <v>97</v>
      </c>
      <c r="N23" s="254" t="s">
        <v>440</v>
      </c>
      <c r="O23" s="254" t="s">
        <v>6</v>
      </c>
      <c r="P23" s="254" t="s">
        <v>522</v>
      </c>
      <c r="Q23" s="254" t="s">
        <v>443</v>
      </c>
      <c r="R23" s="254" t="s">
        <v>444</v>
      </c>
      <c r="S23" s="183" t="s">
        <v>97</v>
      </c>
      <c r="T23" s="254" t="s">
        <v>440</v>
      </c>
      <c r="U23" s="254" t="s">
        <v>6</v>
      </c>
      <c r="V23" s="254" t="s">
        <v>522</v>
      </c>
      <c r="W23" s="254" t="s">
        <v>443</v>
      </c>
      <c r="X23" s="254" t="s">
        <v>444</v>
      </c>
      <c r="Y23" s="183" t="s">
        <v>97</v>
      </c>
      <c r="Z23" s="254" t="s">
        <v>440</v>
      </c>
      <c r="AA23" s="254" t="s">
        <v>6</v>
      </c>
      <c r="AB23" s="630"/>
      <c r="AQ23" s="64"/>
      <c r="AR23" s="64"/>
      <c r="AS23" s="64"/>
      <c r="AT23" s="23"/>
      <c r="AU23" s="23"/>
      <c r="AV23" s="23"/>
      <c r="AW23" s="64"/>
      <c r="AX23" s="64"/>
      <c r="AY23" s="64"/>
      <c r="AZ23" s="64"/>
      <c r="BA23" s="23"/>
      <c r="BB23" s="23"/>
      <c r="BC23" s="23"/>
      <c r="BD23" s="64"/>
      <c r="BE23" s="64"/>
      <c r="BF23" s="64"/>
      <c r="BG23" s="64"/>
      <c r="BH23" s="23"/>
      <c r="BI23" s="23"/>
      <c r="BJ23" s="23"/>
      <c r="BK23" s="64"/>
      <c r="BL23" s="64"/>
      <c r="BM23" s="64"/>
      <c r="BN23" s="64"/>
      <c r="BO23" s="23"/>
      <c r="BP23" s="23"/>
      <c r="BQ23" s="23"/>
      <c r="BR23" s="64"/>
    </row>
    <row r="24" spans="1:70" ht="16.5" thickBot="1">
      <c r="A24" s="257">
        <v>1</v>
      </c>
      <c r="B24" s="258">
        <v>2</v>
      </c>
      <c r="C24" s="258">
        <v>3</v>
      </c>
      <c r="D24" s="259" t="s">
        <v>566</v>
      </c>
      <c r="E24" s="259" t="s">
        <v>567</v>
      </c>
      <c r="F24" s="259" t="s">
        <v>568</v>
      </c>
      <c r="G24" s="259" t="s">
        <v>569</v>
      </c>
      <c r="H24" s="259" t="s">
        <v>570</v>
      </c>
      <c r="I24" s="259" t="s">
        <v>571</v>
      </c>
      <c r="J24" s="259" t="s">
        <v>37</v>
      </c>
      <c r="K24" s="259" t="s">
        <v>38</v>
      </c>
      <c r="L24" s="259" t="s">
        <v>39</v>
      </c>
      <c r="M24" s="259" t="s">
        <v>40</v>
      </c>
      <c r="N24" s="259" t="s">
        <v>41</v>
      </c>
      <c r="O24" s="259" t="s">
        <v>42</v>
      </c>
      <c r="P24" s="259" t="s">
        <v>61</v>
      </c>
      <c r="Q24" s="259" t="s">
        <v>62</v>
      </c>
      <c r="R24" s="259" t="s">
        <v>63</v>
      </c>
      <c r="S24" s="259" t="s">
        <v>64</v>
      </c>
      <c r="T24" s="259" t="s">
        <v>65</v>
      </c>
      <c r="U24" s="259" t="s">
        <v>66</v>
      </c>
      <c r="V24" s="259" t="s">
        <v>68</v>
      </c>
      <c r="W24" s="259" t="s">
        <v>69</v>
      </c>
      <c r="X24" s="259" t="s">
        <v>70</v>
      </c>
      <c r="Y24" s="259" t="s">
        <v>71</v>
      </c>
      <c r="Z24" s="259" t="s">
        <v>72</v>
      </c>
      <c r="AA24" s="259" t="s">
        <v>73</v>
      </c>
      <c r="AB24" s="260" t="s">
        <v>562</v>
      </c>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row>
    <row r="25" spans="1:70" ht="15.75">
      <c r="A25" s="199">
        <v>0</v>
      </c>
      <c r="B25" s="223" t="s">
        <v>500</v>
      </c>
      <c r="C25" s="201" t="s">
        <v>274</v>
      </c>
      <c r="D25" s="273"/>
      <c r="E25" s="224">
        <f>SUM(E26:E31)</f>
        <v>2</v>
      </c>
      <c r="F25" s="224">
        <f>SUM(F26:F31)</f>
        <v>0</v>
      </c>
      <c r="G25" s="224">
        <f>SUM(G26:G31)</f>
        <v>12.1</v>
      </c>
      <c r="H25" s="224">
        <f>SUM(H26:H31)</f>
        <v>0</v>
      </c>
      <c r="I25" s="224">
        <f>SUM(I26:I31)</f>
        <v>0</v>
      </c>
      <c r="J25" s="273"/>
      <c r="K25" s="224">
        <f>SUM(K26:K31)</f>
        <v>2</v>
      </c>
      <c r="L25" s="224">
        <f>SUM(L26:L31)</f>
        <v>0</v>
      </c>
      <c r="M25" s="224">
        <f>SUM(M26:M31)</f>
        <v>12.1</v>
      </c>
      <c r="N25" s="224">
        <f>SUM(N26:N31)</f>
        <v>0</v>
      </c>
      <c r="O25" s="224">
        <f>SUM(O26:O31)</f>
        <v>0</v>
      </c>
      <c r="P25" s="273"/>
      <c r="Q25" s="224">
        <f>SUM(Q26:Q31)</f>
        <v>2</v>
      </c>
      <c r="R25" s="224">
        <f>SUM(R26:R31)</f>
        <v>0</v>
      </c>
      <c r="S25" s="224">
        <f>SUM(S26:S31)</f>
        <v>12.1</v>
      </c>
      <c r="T25" s="224">
        <f>SUM(T26:T31)</f>
        <v>0</v>
      </c>
      <c r="U25" s="224">
        <f>SUM(U26:U31)</f>
        <v>0</v>
      </c>
      <c r="V25" s="273"/>
      <c r="W25" s="224">
        <f>SUM(W26:W31)</f>
        <v>2</v>
      </c>
      <c r="X25" s="224">
        <f>SUM(X26:X31)</f>
        <v>0</v>
      </c>
      <c r="Y25" s="224">
        <f>SUM(Y26:Y31)</f>
        <v>12.1</v>
      </c>
      <c r="Z25" s="224">
        <f>SUM(Z26:Z31)</f>
        <v>0</v>
      </c>
      <c r="AA25" s="224">
        <f>SUM(AA26:AA31)</f>
        <v>0</v>
      </c>
      <c r="AB25" s="274"/>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row>
    <row r="26" spans="1:70" ht="15.75">
      <c r="A26" s="140" t="s">
        <v>501</v>
      </c>
      <c r="B26" s="134" t="s">
        <v>502</v>
      </c>
      <c r="C26" s="136" t="s">
        <v>274</v>
      </c>
      <c r="D26" s="104"/>
      <c r="E26" s="145">
        <v>0</v>
      </c>
      <c r="F26" s="145">
        <v>0</v>
      </c>
      <c r="G26" s="145">
        <v>0</v>
      </c>
      <c r="H26" s="145">
        <v>0</v>
      </c>
      <c r="I26" s="145">
        <v>0</v>
      </c>
      <c r="J26" s="104"/>
      <c r="K26" s="145">
        <v>0</v>
      </c>
      <c r="L26" s="145">
        <v>0</v>
      </c>
      <c r="M26" s="145">
        <v>0</v>
      </c>
      <c r="N26" s="145">
        <v>0</v>
      </c>
      <c r="O26" s="145">
        <v>0</v>
      </c>
      <c r="P26" s="104"/>
      <c r="Q26" s="145">
        <v>0</v>
      </c>
      <c r="R26" s="145">
        <v>0</v>
      </c>
      <c r="S26" s="145">
        <v>0</v>
      </c>
      <c r="T26" s="145">
        <v>0</v>
      </c>
      <c r="U26" s="145">
        <v>0</v>
      </c>
      <c r="V26" s="104"/>
      <c r="W26" s="145">
        <v>0</v>
      </c>
      <c r="X26" s="145">
        <v>0</v>
      </c>
      <c r="Y26" s="145">
        <v>0</v>
      </c>
      <c r="Z26" s="145">
        <v>0</v>
      </c>
      <c r="AA26" s="145">
        <v>0</v>
      </c>
      <c r="AB26" s="246"/>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row>
    <row r="27" spans="1:70" ht="15.75">
      <c r="A27" s="140" t="s">
        <v>503</v>
      </c>
      <c r="B27" s="134" t="s">
        <v>504</v>
      </c>
      <c r="C27" s="136" t="s">
        <v>274</v>
      </c>
      <c r="D27" s="104"/>
      <c r="E27" s="145">
        <f>E32</f>
        <v>2</v>
      </c>
      <c r="F27" s="145">
        <f>F32</f>
        <v>0</v>
      </c>
      <c r="G27" s="145">
        <f>G32</f>
        <v>12.1</v>
      </c>
      <c r="H27" s="145">
        <f>H32</f>
        <v>0</v>
      </c>
      <c r="I27" s="145">
        <f>I32</f>
        <v>0</v>
      </c>
      <c r="J27" s="104"/>
      <c r="K27" s="145">
        <f>K32</f>
        <v>2</v>
      </c>
      <c r="L27" s="145">
        <f>L32</f>
        <v>0</v>
      </c>
      <c r="M27" s="145">
        <f>M32</f>
        <v>12.1</v>
      </c>
      <c r="N27" s="145">
        <f>N32</f>
        <v>0</v>
      </c>
      <c r="O27" s="145">
        <f>O32</f>
        <v>0</v>
      </c>
      <c r="P27" s="104"/>
      <c r="Q27" s="145">
        <f>Q32</f>
        <v>2</v>
      </c>
      <c r="R27" s="145">
        <f>R32</f>
        <v>0</v>
      </c>
      <c r="S27" s="145">
        <f>S32</f>
        <v>12.1</v>
      </c>
      <c r="T27" s="145">
        <f>T32</f>
        <v>0</v>
      </c>
      <c r="U27" s="145">
        <f>U32</f>
        <v>0</v>
      </c>
      <c r="V27" s="104"/>
      <c r="W27" s="145">
        <f>W32</f>
        <v>2</v>
      </c>
      <c r="X27" s="145">
        <f>X32</f>
        <v>0</v>
      </c>
      <c r="Y27" s="145">
        <f>Y32</f>
        <v>12.1</v>
      </c>
      <c r="Z27" s="145">
        <f>Z32</f>
        <v>0</v>
      </c>
      <c r="AA27" s="145">
        <f>AA32</f>
        <v>0</v>
      </c>
      <c r="AB27" s="246"/>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row>
    <row r="28" spans="1:70" ht="31.5">
      <c r="A28" s="140" t="s">
        <v>505</v>
      </c>
      <c r="B28" s="134" t="s">
        <v>506</v>
      </c>
      <c r="C28" s="136" t="s">
        <v>274</v>
      </c>
      <c r="D28" s="104"/>
      <c r="E28" s="145">
        <v>0</v>
      </c>
      <c r="F28" s="145">
        <v>0</v>
      </c>
      <c r="G28" s="145">
        <v>0</v>
      </c>
      <c r="H28" s="145">
        <v>0</v>
      </c>
      <c r="I28" s="145">
        <v>0</v>
      </c>
      <c r="J28" s="104"/>
      <c r="K28" s="145">
        <v>0</v>
      </c>
      <c r="L28" s="145">
        <v>0</v>
      </c>
      <c r="M28" s="145">
        <v>0</v>
      </c>
      <c r="N28" s="145">
        <v>0</v>
      </c>
      <c r="O28" s="145">
        <v>0</v>
      </c>
      <c r="P28" s="104"/>
      <c r="Q28" s="145">
        <v>0</v>
      </c>
      <c r="R28" s="145">
        <v>0</v>
      </c>
      <c r="S28" s="145">
        <v>0</v>
      </c>
      <c r="T28" s="145">
        <v>0</v>
      </c>
      <c r="U28" s="145">
        <v>0</v>
      </c>
      <c r="V28" s="104"/>
      <c r="W28" s="145">
        <v>0</v>
      </c>
      <c r="X28" s="145">
        <v>0</v>
      </c>
      <c r="Y28" s="145">
        <v>0</v>
      </c>
      <c r="Z28" s="145">
        <v>0</v>
      </c>
      <c r="AA28" s="145">
        <v>0</v>
      </c>
      <c r="AB28" s="246"/>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row>
    <row r="29" spans="1:70" ht="15.75">
      <c r="A29" s="140" t="s">
        <v>507</v>
      </c>
      <c r="B29" s="134" t="s">
        <v>508</v>
      </c>
      <c r="C29" s="136" t="s">
        <v>274</v>
      </c>
      <c r="D29" s="104"/>
      <c r="E29" s="145">
        <f>E69</f>
        <v>0</v>
      </c>
      <c r="F29" s="145">
        <f>F69</f>
        <v>0</v>
      </c>
      <c r="G29" s="145">
        <f>G69</f>
        <v>0</v>
      </c>
      <c r="H29" s="145">
        <f>H69</f>
        <v>0</v>
      </c>
      <c r="I29" s="145">
        <f>I69</f>
        <v>0</v>
      </c>
      <c r="J29" s="104"/>
      <c r="K29" s="145">
        <f>K69</f>
        <v>0</v>
      </c>
      <c r="L29" s="145">
        <f>L69</f>
        <v>0</v>
      </c>
      <c r="M29" s="145">
        <f>M69</f>
        <v>0</v>
      </c>
      <c r="N29" s="145">
        <f>N69</f>
        <v>0</v>
      </c>
      <c r="O29" s="145">
        <f>O69</f>
        <v>0</v>
      </c>
      <c r="P29" s="104"/>
      <c r="Q29" s="145">
        <f>Q69</f>
        <v>0</v>
      </c>
      <c r="R29" s="145">
        <f>R69</f>
        <v>0</v>
      </c>
      <c r="S29" s="145">
        <f>S69</f>
        <v>0</v>
      </c>
      <c r="T29" s="145">
        <f>T69</f>
        <v>0</v>
      </c>
      <c r="U29" s="145">
        <f>U69</f>
        <v>0</v>
      </c>
      <c r="V29" s="104"/>
      <c r="W29" s="145">
        <f>W69</f>
        <v>0</v>
      </c>
      <c r="X29" s="145">
        <f>X69</f>
        <v>0</v>
      </c>
      <c r="Y29" s="145">
        <f>Y69</f>
        <v>0</v>
      </c>
      <c r="Z29" s="145">
        <f>Z69</f>
        <v>0</v>
      </c>
      <c r="AA29" s="145">
        <f>AA69</f>
        <v>0</v>
      </c>
      <c r="AB29" s="246"/>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row>
    <row r="30" spans="1:70" ht="15.75">
      <c r="A30" s="140" t="s">
        <v>509</v>
      </c>
      <c r="B30" s="135" t="s">
        <v>510</v>
      </c>
      <c r="C30" s="136" t="s">
        <v>274</v>
      </c>
      <c r="D30" s="104"/>
      <c r="E30" s="145">
        <v>0</v>
      </c>
      <c r="F30" s="145">
        <v>0</v>
      </c>
      <c r="G30" s="145">
        <v>0</v>
      </c>
      <c r="H30" s="145">
        <v>0</v>
      </c>
      <c r="I30" s="145">
        <v>0</v>
      </c>
      <c r="J30" s="104"/>
      <c r="K30" s="145">
        <v>0</v>
      </c>
      <c r="L30" s="145">
        <v>0</v>
      </c>
      <c r="M30" s="145">
        <v>0</v>
      </c>
      <c r="N30" s="145">
        <v>0</v>
      </c>
      <c r="O30" s="145">
        <v>0</v>
      </c>
      <c r="P30" s="104"/>
      <c r="Q30" s="145">
        <v>0</v>
      </c>
      <c r="R30" s="145">
        <v>0</v>
      </c>
      <c r="S30" s="145">
        <v>0</v>
      </c>
      <c r="T30" s="145">
        <v>0</v>
      </c>
      <c r="U30" s="145">
        <v>0</v>
      </c>
      <c r="V30" s="104"/>
      <c r="W30" s="145">
        <v>0</v>
      </c>
      <c r="X30" s="145">
        <v>0</v>
      </c>
      <c r="Y30" s="145">
        <v>0</v>
      </c>
      <c r="Z30" s="145">
        <v>0</v>
      </c>
      <c r="AA30" s="145">
        <v>0</v>
      </c>
      <c r="AB30" s="246"/>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row>
    <row r="31" spans="1:70" ht="15.75">
      <c r="A31" s="140" t="s">
        <v>511</v>
      </c>
      <c r="B31" s="135" t="s">
        <v>512</v>
      </c>
      <c r="C31" s="136" t="s">
        <v>274</v>
      </c>
      <c r="D31" s="104"/>
      <c r="E31" s="145">
        <f>E64</f>
        <v>0</v>
      </c>
      <c r="F31" s="145">
        <f>F64</f>
        <v>0</v>
      </c>
      <c r="G31" s="145">
        <f>G64</f>
        <v>0</v>
      </c>
      <c r="H31" s="145">
        <f>H64</f>
        <v>0</v>
      </c>
      <c r="I31" s="145">
        <f>I64</f>
        <v>0</v>
      </c>
      <c r="J31" s="104"/>
      <c r="K31" s="145">
        <f>K64</f>
        <v>0</v>
      </c>
      <c r="L31" s="145">
        <f>L64</f>
        <v>0</v>
      </c>
      <c r="M31" s="145">
        <f>M64</f>
        <v>0</v>
      </c>
      <c r="N31" s="145">
        <f>N64</f>
        <v>0</v>
      </c>
      <c r="O31" s="145">
        <f>O64</f>
        <v>0</v>
      </c>
      <c r="P31" s="104"/>
      <c r="Q31" s="145">
        <f>Q64</f>
        <v>0</v>
      </c>
      <c r="R31" s="145">
        <f>R64</f>
        <v>0</v>
      </c>
      <c r="S31" s="145">
        <f>S64</f>
        <v>0</v>
      </c>
      <c r="T31" s="145">
        <f>T64</f>
        <v>0</v>
      </c>
      <c r="U31" s="145">
        <f>U64</f>
        <v>0</v>
      </c>
      <c r="V31" s="104"/>
      <c r="W31" s="145">
        <f>W64</f>
        <v>0</v>
      </c>
      <c r="X31" s="145">
        <f>X64</f>
        <v>0</v>
      </c>
      <c r="Y31" s="145">
        <f>Y64</f>
        <v>0</v>
      </c>
      <c r="Z31" s="145">
        <f>Z64</f>
        <v>0</v>
      </c>
      <c r="AA31" s="145">
        <f>AA64</f>
        <v>0</v>
      </c>
      <c r="AB31" s="246"/>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row>
    <row r="32" spans="1:70" ht="15.75">
      <c r="A32" s="237">
        <v>1</v>
      </c>
      <c r="B32" s="137" t="s">
        <v>273</v>
      </c>
      <c r="C32" s="136" t="s">
        <v>274</v>
      </c>
      <c r="D32" s="104"/>
      <c r="E32" s="145">
        <f>E33+E60</f>
        <v>2</v>
      </c>
      <c r="F32" s="145">
        <f>F33+F60</f>
        <v>0</v>
      </c>
      <c r="G32" s="145">
        <f>G33+G60</f>
        <v>12.1</v>
      </c>
      <c r="H32" s="145">
        <f>H33+H60</f>
        <v>0</v>
      </c>
      <c r="I32" s="145">
        <f>I33+I60</f>
        <v>0</v>
      </c>
      <c r="J32" s="104"/>
      <c r="K32" s="145">
        <f>K33+K60</f>
        <v>2</v>
      </c>
      <c r="L32" s="145">
        <f>L33+L60</f>
        <v>0</v>
      </c>
      <c r="M32" s="145">
        <f>M33+M60</f>
        <v>12.1</v>
      </c>
      <c r="N32" s="145">
        <f>N33+N60</f>
        <v>0</v>
      </c>
      <c r="O32" s="145">
        <f>O33+O60</f>
        <v>0</v>
      </c>
      <c r="P32" s="104"/>
      <c r="Q32" s="145">
        <f>Q33+Q60</f>
        <v>2</v>
      </c>
      <c r="R32" s="145">
        <f>R33+R60</f>
        <v>0</v>
      </c>
      <c r="S32" s="145">
        <f>S33+S60</f>
        <v>12.1</v>
      </c>
      <c r="T32" s="145">
        <f>T33+T60</f>
        <v>0</v>
      </c>
      <c r="U32" s="145">
        <f>U33+U60</f>
        <v>0</v>
      </c>
      <c r="V32" s="104"/>
      <c r="W32" s="145">
        <f>W33+W60</f>
        <v>2</v>
      </c>
      <c r="X32" s="145">
        <f>X33+X60</f>
        <v>0</v>
      </c>
      <c r="Y32" s="145">
        <f>Y33+Y60</f>
        <v>12.1</v>
      </c>
      <c r="Z32" s="145">
        <f>Z33+Z60</f>
        <v>0</v>
      </c>
      <c r="AA32" s="145">
        <f>AA33+AA60</f>
        <v>0</v>
      </c>
      <c r="AB32" s="246"/>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row>
    <row r="33" spans="1:70" ht="15.75">
      <c r="A33" s="140" t="s">
        <v>301</v>
      </c>
      <c r="B33" s="137" t="s">
        <v>276</v>
      </c>
      <c r="C33" s="136" t="s">
        <v>274</v>
      </c>
      <c r="D33" s="104"/>
      <c r="E33" s="145">
        <f>SUM(E34:E59)</f>
        <v>0</v>
      </c>
      <c r="F33" s="145">
        <f>SUM(F34:F59)</f>
        <v>0</v>
      </c>
      <c r="G33" s="145">
        <f>SUM(G34:G59)</f>
        <v>12.1</v>
      </c>
      <c r="H33" s="145">
        <f>SUM(H34:H59)</f>
        <v>0</v>
      </c>
      <c r="I33" s="145">
        <f>SUM(I34:I59)</f>
        <v>0</v>
      </c>
      <c r="J33" s="104"/>
      <c r="K33" s="145">
        <f>SUM(K34:K59)</f>
        <v>0</v>
      </c>
      <c r="L33" s="145">
        <f>SUM(L34:L59)</f>
        <v>0</v>
      </c>
      <c r="M33" s="145">
        <f>SUM(M34:M59)</f>
        <v>12.1</v>
      </c>
      <c r="N33" s="145">
        <f>SUM(N34:N59)</f>
        <v>0</v>
      </c>
      <c r="O33" s="145">
        <f>SUM(O34:O59)</f>
        <v>0</v>
      </c>
      <c r="P33" s="104"/>
      <c r="Q33" s="145">
        <f>SUM(Q34:Q59)</f>
        <v>0</v>
      </c>
      <c r="R33" s="145">
        <f>SUM(R34:R59)</f>
        <v>0</v>
      </c>
      <c r="S33" s="145">
        <f>SUM(S34:S59)</f>
        <v>12.1</v>
      </c>
      <c r="T33" s="145">
        <f>SUM(T34:T59)</f>
        <v>0</v>
      </c>
      <c r="U33" s="145">
        <f>SUM(U34:U59)</f>
        <v>0</v>
      </c>
      <c r="V33" s="104"/>
      <c r="W33" s="145">
        <f>SUM(W34:W59)</f>
        <v>0</v>
      </c>
      <c r="X33" s="145">
        <f>SUM(X34:X59)</f>
        <v>0</v>
      </c>
      <c r="Y33" s="145">
        <f>SUM(Y34:Y59)</f>
        <v>12.1</v>
      </c>
      <c r="Z33" s="145">
        <f>SUM(Z34:Z59)</f>
        <v>0</v>
      </c>
      <c r="AA33" s="145">
        <f>SUM(AA34:AA59)</f>
        <v>0</v>
      </c>
      <c r="AB33" s="246"/>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row>
    <row r="34" spans="1:70" ht="31.5">
      <c r="A34" s="248" t="str">
        <f>1!A33</f>
        <v>1.1.1</v>
      </c>
      <c r="B34" s="179" t="str">
        <f>1!B33</f>
        <v>Реконструкция ВЛ-10 кВ от ТП -165 до ТП-186 (СИП), п.Иноземцево, L= 0,3 км</v>
      </c>
      <c r="C34" s="104" t="str">
        <f>1!C33</f>
        <v>G_Gelezno_014</v>
      </c>
      <c r="D34" s="128"/>
      <c r="E34" s="128"/>
      <c r="F34" s="128"/>
      <c r="G34" s="128">
        <f>4!J35</f>
        <v>0.3</v>
      </c>
      <c r="H34" s="128"/>
      <c r="I34" s="128"/>
      <c r="J34" s="128"/>
      <c r="K34" s="128"/>
      <c r="L34" s="128"/>
      <c r="M34" s="128">
        <f>4!Q35</f>
        <v>0.3</v>
      </c>
      <c r="N34" s="128"/>
      <c r="O34" s="128"/>
      <c r="P34" s="128"/>
      <c r="Q34" s="128"/>
      <c r="R34" s="128"/>
      <c r="S34" s="128">
        <f>G34</f>
        <v>0.3</v>
      </c>
      <c r="T34" s="128"/>
      <c r="U34" s="128"/>
      <c r="V34" s="128"/>
      <c r="W34" s="128"/>
      <c r="X34" s="128"/>
      <c r="Y34" s="128">
        <f aca="true" t="shared" si="0" ref="Y34:Y46">M34</f>
        <v>0.3</v>
      </c>
      <c r="Z34" s="128"/>
      <c r="AA34" s="128"/>
      <c r="AB34" s="210" t="s">
        <v>258</v>
      </c>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row>
    <row r="35" spans="1:70" ht="31.5">
      <c r="A35" s="248" t="str">
        <f>1!A34</f>
        <v>1.1.2</v>
      </c>
      <c r="B35" s="179" t="str">
        <f>1!B34</f>
        <v>Реконструкция ВЛ-0,4 кВ в СИП от ТП-30 ул.Октябрьская, г.Железноводск, L=0,5 км</v>
      </c>
      <c r="C35" s="104" t="str">
        <f>1!C34</f>
        <v>G_Gelezno_015</v>
      </c>
      <c r="D35" s="128"/>
      <c r="E35" s="128"/>
      <c r="F35" s="128"/>
      <c r="G35" s="128">
        <f>4!J36</f>
        <v>0.5</v>
      </c>
      <c r="H35" s="128"/>
      <c r="I35" s="128"/>
      <c r="J35" s="128"/>
      <c r="K35" s="128"/>
      <c r="L35" s="128"/>
      <c r="M35" s="128">
        <f>4!Q36</f>
        <v>0.5</v>
      </c>
      <c r="N35" s="128"/>
      <c r="O35" s="128"/>
      <c r="P35" s="128"/>
      <c r="Q35" s="128"/>
      <c r="R35" s="128"/>
      <c r="S35" s="128">
        <f aca="true" t="shared" si="1" ref="S35:S57">G35</f>
        <v>0.5</v>
      </c>
      <c r="T35" s="128"/>
      <c r="U35" s="128"/>
      <c r="V35" s="128"/>
      <c r="W35" s="128"/>
      <c r="X35" s="128"/>
      <c r="Y35" s="128">
        <f t="shared" si="0"/>
        <v>0.5</v>
      </c>
      <c r="Z35" s="128"/>
      <c r="AA35" s="128"/>
      <c r="AB35" s="210" t="s">
        <v>258</v>
      </c>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row>
    <row r="36" spans="1:70" ht="31.5">
      <c r="A36" s="248" t="str">
        <f>1!A35</f>
        <v>1.1.3</v>
      </c>
      <c r="B36" s="179" t="str">
        <f>1!B35</f>
        <v>Реконструкция ВЛ-0,4 кВ в СИП от ТП-31 ул.Октябрьская, г.Железноводск, L=0,4 км</v>
      </c>
      <c r="C36" s="104" t="str">
        <f>1!C35</f>
        <v>G_Gelezno_016</v>
      </c>
      <c r="D36" s="128"/>
      <c r="E36" s="128"/>
      <c r="F36" s="128"/>
      <c r="G36" s="128">
        <f>4!J37</f>
        <v>0.4</v>
      </c>
      <c r="H36" s="128"/>
      <c r="I36" s="128"/>
      <c r="J36" s="128"/>
      <c r="K36" s="128"/>
      <c r="L36" s="128"/>
      <c r="M36" s="128">
        <f>4!Q37</f>
        <v>0.4</v>
      </c>
      <c r="N36" s="128"/>
      <c r="O36" s="128"/>
      <c r="P36" s="128"/>
      <c r="Q36" s="128"/>
      <c r="R36" s="128"/>
      <c r="S36" s="128">
        <f t="shared" si="1"/>
        <v>0.4</v>
      </c>
      <c r="T36" s="128"/>
      <c r="U36" s="128"/>
      <c r="V36" s="128"/>
      <c r="W36" s="128"/>
      <c r="X36" s="128"/>
      <c r="Y36" s="128">
        <f t="shared" si="0"/>
        <v>0.4</v>
      </c>
      <c r="Z36" s="128"/>
      <c r="AA36" s="128"/>
      <c r="AB36" s="210" t="s">
        <v>258</v>
      </c>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row>
    <row r="37" spans="1:70" ht="31.5">
      <c r="A37" s="248" t="str">
        <f>1!A36</f>
        <v>1.1.4</v>
      </c>
      <c r="B37" s="179" t="str">
        <f>1!B36</f>
        <v>Реконструкция ВЛ-0,4 кВ в СИП по ул.Развальская, г.Железноводск, L=0,25 км</v>
      </c>
      <c r="C37" s="104" t="str">
        <f>1!C36</f>
        <v>G_Gelezno_017</v>
      </c>
      <c r="D37" s="128"/>
      <c r="E37" s="128"/>
      <c r="F37" s="128"/>
      <c r="G37" s="128">
        <f>4!J38</f>
        <v>0.25</v>
      </c>
      <c r="H37" s="128"/>
      <c r="I37" s="128"/>
      <c r="J37" s="128"/>
      <c r="K37" s="128"/>
      <c r="L37" s="128"/>
      <c r="M37" s="128">
        <f>4!Q38</f>
        <v>0.25</v>
      </c>
      <c r="N37" s="128"/>
      <c r="O37" s="128"/>
      <c r="P37" s="128"/>
      <c r="Q37" s="128"/>
      <c r="R37" s="128"/>
      <c r="S37" s="128">
        <f t="shared" si="1"/>
        <v>0.25</v>
      </c>
      <c r="T37" s="128"/>
      <c r="U37" s="128"/>
      <c r="V37" s="128"/>
      <c r="W37" s="128"/>
      <c r="X37" s="128"/>
      <c r="Y37" s="128">
        <f t="shared" si="0"/>
        <v>0.25</v>
      </c>
      <c r="Z37" s="128"/>
      <c r="AA37" s="128"/>
      <c r="AB37" s="210" t="s">
        <v>258</v>
      </c>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row>
    <row r="38" spans="1:70" ht="31.5">
      <c r="A38" s="248" t="str">
        <f>1!A37</f>
        <v>1.1.5</v>
      </c>
      <c r="B38" s="179" t="str">
        <f>1!B37</f>
        <v>Реконструкция ВЛ-0,4 кВ в СИП по ул.Пушкина от ТП-185, п.Иноземцево, L=0,35 км</v>
      </c>
      <c r="C38" s="104" t="str">
        <f>1!C37</f>
        <v>G_Gelezno_018</v>
      </c>
      <c r="D38" s="128"/>
      <c r="E38" s="128"/>
      <c r="F38" s="128"/>
      <c r="G38" s="128">
        <f>4!J39</f>
        <v>0.35</v>
      </c>
      <c r="H38" s="128"/>
      <c r="I38" s="128"/>
      <c r="J38" s="128"/>
      <c r="K38" s="128"/>
      <c r="L38" s="128"/>
      <c r="M38" s="128">
        <f>4!Q39</f>
        <v>0.35</v>
      </c>
      <c r="N38" s="128"/>
      <c r="O38" s="128"/>
      <c r="P38" s="128"/>
      <c r="Q38" s="128"/>
      <c r="R38" s="128"/>
      <c r="S38" s="128">
        <f t="shared" si="1"/>
        <v>0.35</v>
      </c>
      <c r="T38" s="128"/>
      <c r="U38" s="128"/>
      <c r="V38" s="128"/>
      <c r="W38" s="128"/>
      <c r="X38" s="128"/>
      <c r="Y38" s="128">
        <f t="shared" si="0"/>
        <v>0.35</v>
      </c>
      <c r="Z38" s="128"/>
      <c r="AA38" s="128"/>
      <c r="AB38" s="210" t="s">
        <v>258</v>
      </c>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row>
    <row r="39" spans="1:70" ht="31.5">
      <c r="A39" s="248" t="str">
        <f>1!A38</f>
        <v>1.1.6</v>
      </c>
      <c r="B39" s="179" t="str">
        <f>1!B38</f>
        <v>Реконструкция ВЛ-0,4 кВ ул.Матросова ( инв.№ 0000412 ), г.Железноводск, пос.Бештау, L=0,18 км</v>
      </c>
      <c r="C39" s="104" t="str">
        <f>1!C38</f>
        <v>G_Gelezno_019</v>
      </c>
      <c r="D39" s="128"/>
      <c r="E39" s="128"/>
      <c r="F39" s="128"/>
      <c r="G39" s="128">
        <f>4!J40</f>
        <v>0.18</v>
      </c>
      <c r="H39" s="128"/>
      <c r="I39" s="128"/>
      <c r="J39" s="128"/>
      <c r="K39" s="128"/>
      <c r="L39" s="128"/>
      <c r="M39" s="128">
        <f>4!Q40</f>
        <v>0.18</v>
      </c>
      <c r="N39" s="128"/>
      <c r="O39" s="128"/>
      <c r="P39" s="128"/>
      <c r="Q39" s="128"/>
      <c r="R39" s="128"/>
      <c r="S39" s="128">
        <f t="shared" si="1"/>
        <v>0.18</v>
      </c>
      <c r="T39" s="128"/>
      <c r="U39" s="128"/>
      <c r="V39" s="128"/>
      <c r="W39" s="128"/>
      <c r="X39" s="128"/>
      <c r="Y39" s="128">
        <f t="shared" si="0"/>
        <v>0.18</v>
      </c>
      <c r="Z39" s="128"/>
      <c r="AA39" s="128"/>
      <c r="AB39" s="210" t="s">
        <v>258</v>
      </c>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row>
    <row r="40" spans="1:70" ht="31.5">
      <c r="A40" s="248" t="str">
        <f>1!A39</f>
        <v>1.1.7</v>
      </c>
      <c r="B40" s="179" t="str">
        <f>1!B39</f>
        <v>Реконструкция ВЛ-0,4 кВ ул.Ленинградская ( инв.№ 0000402 ), г.Железноводск, пос.Бештау, L=0,22 км</v>
      </c>
      <c r="C40" s="104" t="str">
        <f>1!C39</f>
        <v>G_Gelezno_020</v>
      </c>
      <c r="D40" s="128"/>
      <c r="E40" s="128"/>
      <c r="F40" s="128"/>
      <c r="G40" s="128">
        <f>4!J41</f>
        <v>0.22</v>
      </c>
      <c r="H40" s="128"/>
      <c r="I40" s="128"/>
      <c r="J40" s="128"/>
      <c r="K40" s="128"/>
      <c r="L40" s="128"/>
      <c r="M40" s="128">
        <f>4!Q41</f>
        <v>0.22</v>
      </c>
      <c r="N40" s="128"/>
      <c r="O40" s="128"/>
      <c r="P40" s="128"/>
      <c r="Q40" s="128"/>
      <c r="R40" s="128"/>
      <c r="S40" s="128">
        <f t="shared" si="1"/>
        <v>0.22</v>
      </c>
      <c r="T40" s="128"/>
      <c r="U40" s="128"/>
      <c r="V40" s="128"/>
      <c r="W40" s="128"/>
      <c r="X40" s="128"/>
      <c r="Y40" s="128">
        <f t="shared" si="0"/>
        <v>0.22</v>
      </c>
      <c r="Z40" s="128"/>
      <c r="AA40" s="128"/>
      <c r="AB40" s="210" t="s">
        <v>258</v>
      </c>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row>
    <row r="41" spans="1:70" ht="31.5">
      <c r="A41" s="248" t="str">
        <f>1!A40</f>
        <v>1.1.8</v>
      </c>
      <c r="B41" s="179" t="str">
        <f>1!B40</f>
        <v>Реконструкция ВЛ-0,4 кВ ул.Комарова ( инв. № 0000388 ), г.Железноводск, пос.Бештау, L=0,14 км</v>
      </c>
      <c r="C41" s="104" t="str">
        <f>1!C40</f>
        <v>G_Gelezno_021</v>
      </c>
      <c r="D41" s="128"/>
      <c r="E41" s="128"/>
      <c r="F41" s="128"/>
      <c r="G41" s="128">
        <f>4!J42</f>
        <v>0.14</v>
      </c>
      <c r="H41" s="128"/>
      <c r="I41" s="128"/>
      <c r="J41" s="128"/>
      <c r="K41" s="128"/>
      <c r="L41" s="128"/>
      <c r="M41" s="128">
        <f>4!Q42</f>
        <v>0.14</v>
      </c>
      <c r="N41" s="128"/>
      <c r="O41" s="128"/>
      <c r="P41" s="128"/>
      <c r="Q41" s="128"/>
      <c r="R41" s="128"/>
      <c r="S41" s="128">
        <f t="shared" si="1"/>
        <v>0.14</v>
      </c>
      <c r="T41" s="128"/>
      <c r="U41" s="128"/>
      <c r="V41" s="128"/>
      <c r="W41" s="128"/>
      <c r="X41" s="128"/>
      <c r="Y41" s="128">
        <f t="shared" si="0"/>
        <v>0.14</v>
      </c>
      <c r="Z41" s="128"/>
      <c r="AA41" s="128"/>
      <c r="AB41" s="210" t="s">
        <v>258</v>
      </c>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row>
    <row r="42" spans="1:70" ht="31.5">
      <c r="A42" s="248" t="str">
        <f>1!A41</f>
        <v>1.1.9</v>
      </c>
      <c r="B42" s="179" t="str">
        <f>1!B41</f>
        <v>Реконструкция ВЛ-0,4 кВ ул.Глинки ( инв.№ 0000357 ), г.Железноводск, пос.Бештау, L=0,64 км</v>
      </c>
      <c r="C42" s="104" t="str">
        <f>1!C41</f>
        <v>G_Gelezno_022</v>
      </c>
      <c r="D42" s="128"/>
      <c r="E42" s="128"/>
      <c r="F42" s="128"/>
      <c r="G42" s="128">
        <f>4!J43</f>
        <v>0.64</v>
      </c>
      <c r="H42" s="128"/>
      <c r="I42" s="128"/>
      <c r="J42" s="128"/>
      <c r="K42" s="128"/>
      <c r="L42" s="128"/>
      <c r="M42" s="128">
        <f>4!Q43</f>
        <v>0.64</v>
      </c>
      <c r="N42" s="128"/>
      <c r="O42" s="128"/>
      <c r="P42" s="128"/>
      <c r="Q42" s="128"/>
      <c r="R42" s="128"/>
      <c r="S42" s="128">
        <f t="shared" si="1"/>
        <v>0.64</v>
      </c>
      <c r="T42" s="128"/>
      <c r="U42" s="128"/>
      <c r="V42" s="128"/>
      <c r="W42" s="128"/>
      <c r="X42" s="128"/>
      <c r="Y42" s="128">
        <f t="shared" si="0"/>
        <v>0.64</v>
      </c>
      <c r="Z42" s="128"/>
      <c r="AA42" s="128"/>
      <c r="AB42" s="210" t="s">
        <v>258</v>
      </c>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row>
    <row r="43" spans="1:70" ht="31.5">
      <c r="A43" s="248" t="str">
        <f>1!A42</f>
        <v>1.1.10</v>
      </c>
      <c r="B43" s="179" t="str">
        <f>1!B42</f>
        <v>Реконструкция ВЛ-0,4 кВ ул.Глинки ( инв.№ 0000358 ), г.Железноводск, пос.Бештау, L=0,36 км</v>
      </c>
      <c r="C43" s="104" t="str">
        <f>1!C42</f>
        <v>G_Gelezno_023</v>
      </c>
      <c r="D43" s="128"/>
      <c r="E43" s="128"/>
      <c r="F43" s="128"/>
      <c r="G43" s="128">
        <f>4!J44</f>
        <v>0.36</v>
      </c>
      <c r="H43" s="128"/>
      <c r="I43" s="128"/>
      <c r="J43" s="128"/>
      <c r="K43" s="128"/>
      <c r="L43" s="128"/>
      <c r="M43" s="128">
        <f>4!Q44</f>
        <v>0.36</v>
      </c>
      <c r="N43" s="128"/>
      <c r="O43" s="128"/>
      <c r="P43" s="128"/>
      <c r="Q43" s="128"/>
      <c r="R43" s="128"/>
      <c r="S43" s="128">
        <f t="shared" si="1"/>
        <v>0.36</v>
      </c>
      <c r="T43" s="128"/>
      <c r="U43" s="128"/>
      <c r="V43" s="128"/>
      <c r="W43" s="128"/>
      <c r="X43" s="128"/>
      <c r="Y43" s="128">
        <f t="shared" si="0"/>
        <v>0.36</v>
      </c>
      <c r="Z43" s="128"/>
      <c r="AA43" s="128"/>
      <c r="AB43" s="210" t="s">
        <v>258</v>
      </c>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row>
    <row r="44" spans="1:70" ht="31.5">
      <c r="A44" s="248" t="str">
        <f>1!A43</f>
        <v>1.1.11</v>
      </c>
      <c r="B44" s="179" t="str">
        <f>1!B43</f>
        <v>Реконструкция ВЛ-0,4 кВ в СИП по ул.Бахановича, 118-128,Ф-"Развальская-Кутузова",г.Железноводск, L=0,12 км</v>
      </c>
      <c r="C44" s="104" t="str">
        <f>1!C43</f>
        <v>G_Gelezno_024</v>
      </c>
      <c r="D44" s="128"/>
      <c r="E44" s="128"/>
      <c r="F44" s="128"/>
      <c r="G44" s="128">
        <f>4!J45</f>
        <v>0.12</v>
      </c>
      <c r="H44" s="128"/>
      <c r="I44" s="128"/>
      <c r="J44" s="128"/>
      <c r="K44" s="128"/>
      <c r="L44" s="128"/>
      <c r="M44" s="128">
        <f>4!Q45</f>
        <v>0.12</v>
      </c>
      <c r="N44" s="128"/>
      <c r="O44" s="128"/>
      <c r="P44" s="128"/>
      <c r="Q44" s="128"/>
      <c r="R44" s="128"/>
      <c r="S44" s="128">
        <f t="shared" si="1"/>
        <v>0.12</v>
      </c>
      <c r="T44" s="128"/>
      <c r="U44" s="128"/>
      <c r="V44" s="128"/>
      <c r="W44" s="128"/>
      <c r="X44" s="128"/>
      <c r="Y44" s="128">
        <f t="shared" si="0"/>
        <v>0.12</v>
      </c>
      <c r="Z44" s="128"/>
      <c r="AA44" s="128"/>
      <c r="AB44" s="210" t="s">
        <v>258</v>
      </c>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row>
    <row r="45" spans="1:70" ht="31.5">
      <c r="A45" s="248" t="str">
        <f>1!A44</f>
        <v>1.1.12</v>
      </c>
      <c r="B45" s="179" t="str">
        <f>1!B44</f>
        <v>Реконструкция ВЛ-0,4 кВ в СИП от ТП-172 по ул Мира, п.Иноземцево, L=0,5 км</v>
      </c>
      <c r="C45" s="104" t="str">
        <f>1!C44</f>
        <v>G_Gelezno_025</v>
      </c>
      <c r="D45" s="128"/>
      <c r="E45" s="128"/>
      <c r="F45" s="128"/>
      <c r="G45" s="128">
        <f>4!J46</f>
        <v>0.5</v>
      </c>
      <c r="H45" s="128"/>
      <c r="I45" s="128"/>
      <c r="J45" s="128"/>
      <c r="K45" s="128"/>
      <c r="L45" s="128"/>
      <c r="M45" s="128">
        <f>4!Q46</f>
        <v>0.5</v>
      </c>
      <c r="N45" s="128"/>
      <c r="O45" s="128"/>
      <c r="P45" s="128"/>
      <c r="Q45" s="128"/>
      <c r="R45" s="128"/>
      <c r="S45" s="128">
        <f t="shared" si="1"/>
        <v>0.5</v>
      </c>
      <c r="T45" s="128"/>
      <c r="U45" s="128"/>
      <c r="V45" s="128"/>
      <c r="W45" s="128"/>
      <c r="X45" s="128"/>
      <c r="Y45" s="128">
        <f t="shared" si="0"/>
        <v>0.5</v>
      </c>
      <c r="Z45" s="128"/>
      <c r="AA45" s="128"/>
      <c r="AB45" s="210" t="s">
        <v>258</v>
      </c>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row>
    <row r="46" spans="1:70" ht="31.5">
      <c r="A46" s="248" t="str">
        <f>1!A45</f>
        <v>1.1.13</v>
      </c>
      <c r="B46" s="179" t="str">
        <f>1!B45</f>
        <v>Реконструкция ВЛ-0,4 кВ в СИП от ТП-176 по ул Мира, п.Иноземцево, L=0,8 км</v>
      </c>
      <c r="C46" s="104" t="str">
        <f>1!C45</f>
        <v>G_Gelezno_026</v>
      </c>
      <c r="D46" s="128"/>
      <c r="E46" s="128"/>
      <c r="F46" s="128"/>
      <c r="G46" s="128">
        <f>4!J47</f>
        <v>0.8</v>
      </c>
      <c r="H46" s="128"/>
      <c r="I46" s="128"/>
      <c r="J46" s="128"/>
      <c r="K46" s="128"/>
      <c r="L46" s="128"/>
      <c r="M46" s="128">
        <f>4!Q47</f>
        <v>0.8</v>
      </c>
      <c r="N46" s="128"/>
      <c r="O46" s="128"/>
      <c r="P46" s="128"/>
      <c r="Q46" s="128"/>
      <c r="R46" s="128"/>
      <c r="S46" s="128">
        <f t="shared" si="1"/>
        <v>0.8</v>
      </c>
      <c r="T46" s="128"/>
      <c r="U46" s="128"/>
      <c r="V46" s="128"/>
      <c r="W46" s="128"/>
      <c r="X46" s="128"/>
      <c r="Y46" s="128">
        <f t="shared" si="0"/>
        <v>0.8</v>
      </c>
      <c r="Z46" s="128"/>
      <c r="AA46" s="128"/>
      <c r="AB46" s="210" t="s">
        <v>258</v>
      </c>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row>
    <row r="47" spans="1:70" ht="31.5">
      <c r="A47" s="248" t="str">
        <f>1!A46</f>
        <v>1.1.14</v>
      </c>
      <c r="B47" s="179" t="str">
        <f>1!B46</f>
        <v>Реконструкция ВЛ-0,4 кВ в СИП по ул.Шоссейная, п.Иноземцево, L=0,5 км</v>
      </c>
      <c r="C47" s="104" t="str">
        <f>1!C46</f>
        <v>G_Gelezno_027</v>
      </c>
      <c r="D47" s="128"/>
      <c r="E47" s="128"/>
      <c r="F47" s="128"/>
      <c r="G47" s="128">
        <f>4!J48</f>
        <v>0.5</v>
      </c>
      <c r="H47" s="128"/>
      <c r="I47" s="128"/>
      <c r="J47" s="128"/>
      <c r="K47" s="128"/>
      <c r="L47" s="128"/>
      <c r="M47" s="128">
        <f>4!Q48</f>
        <v>0.5</v>
      </c>
      <c r="N47" s="128"/>
      <c r="O47" s="128"/>
      <c r="P47" s="128"/>
      <c r="Q47" s="128"/>
      <c r="R47" s="128"/>
      <c r="S47" s="128">
        <f>G47</f>
        <v>0.5</v>
      </c>
      <c r="T47" s="128"/>
      <c r="U47" s="128"/>
      <c r="V47" s="128"/>
      <c r="W47" s="128"/>
      <c r="X47" s="128"/>
      <c r="Y47" s="128">
        <f aca="true" t="shared" si="2" ref="Y47:Y56">M47</f>
        <v>0.5</v>
      </c>
      <c r="Z47" s="128"/>
      <c r="AA47" s="128"/>
      <c r="AB47" s="210" t="s">
        <v>258</v>
      </c>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row>
    <row r="48" spans="1:70" ht="31.5">
      <c r="A48" s="248" t="str">
        <f>1!A47</f>
        <v>1.1.15</v>
      </c>
      <c r="B48" s="179" t="str">
        <f>1!B47</f>
        <v>Реконструкция ВЛ-0,4 кВ в СИП от ТП-186 по ул Бештаугорская (верх), г.Железноводск, L=0,73км</v>
      </c>
      <c r="C48" s="104" t="str">
        <f>1!C47</f>
        <v>G_Gelezno_028</v>
      </c>
      <c r="D48" s="128"/>
      <c r="E48" s="128"/>
      <c r="F48" s="128"/>
      <c r="G48" s="128">
        <f>4!J49</f>
        <v>0.73</v>
      </c>
      <c r="H48" s="128"/>
      <c r="I48" s="128"/>
      <c r="J48" s="128"/>
      <c r="K48" s="128"/>
      <c r="L48" s="128"/>
      <c r="M48" s="128">
        <f>4!Q49</f>
        <v>0.73</v>
      </c>
      <c r="N48" s="128"/>
      <c r="O48" s="128"/>
      <c r="P48" s="128"/>
      <c r="Q48" s="128"/>
      <c r="R48" s="128"/>
      <c r="S48" s="128">
        <f t="shared" si="1"/>
        <v>0.73</v>
      </c>
      <c r="T48" s="128"/>
      <c r="U48" s="128"/>
      <c r="V48" s="128"/>
      <c r="W48" s="128"/>
      <c r="X48" s="128"/>
      <c r="Y48" s="128">
        <f t="shared" si="2"/>
        <v>0.73</v>
      </c>
      <c r="Z48" s="128"/>
      <c r="AA48" s="128"/>
      <c r="AB48" s="210" t="s">
        <v>258</v>
      </c>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row>
    <row r="49" spans="1:70" ht="31.5">
      <c r="A49" s="248" t="str">
        <f>1!A48</f>
        <v>1.1.16</v>
      </c>
      <c r="B49" s="179" t="str">
        <f>1!B48</f>
        <v>Реконструкция ВЛ-0,4 кВ в СИП от ТП-186 по ул Бештаугорская (низ), г.Железноводск, L=0,77 км</v>
      </c>
      <c r="C49" s="104" t="str">
        <f>1!C48</f>
        <v>G_Gelezno_029</v>
      </c>
      <c r="D49" s="128"/>
      <c r="E49" s="128"/>
      <c r="F49" s="128"/>
      <c r="G49" s="128">
        <f>4!J50</f>
        <v>0.77</v>
      </c>
      <c r="H49" s="128"/>
      <c r="I49" s="128"/>
      <c r="J49" s="128"/>
      <c r="K49" s="128"/>
      <c r="L49" s="128"/>
      <c r="M49" s="128">
        <f>4!Q50</f>
        <v>0.77</v>
      </c>
      <c r="N49" s="128"/>
      <c r="O49" s="128"/>
      <c r="P49" s="128"/>
      <c r="Q49" s="128"/>
      <c r="R49" s="128"/>
      <c r="S49" s="128">
        <f t="shared" si="1"/>
        <v>0.77</v>
      </c>
      <c r="T49" s="128"/>
      <c r="U49" s="128"/>
      <c r="V49" s="128"/>
      <c r="W49" s="128"/>
      <c r="X49" s="128"/>
      <c r="Y49" s="128">
        <f t="shared" si="2"/>
        <v>0.77</v>
      </c>
      <c r="Z49" s="128"/>
      <c r="AA49" s="128"/>
      <c r="AB49" s="210" t="s">
        <v>258</v>
      </c>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row>
    <row r="50" spans="1:70" ht="31.5">
      <c r="A50" s="248" t="str">
        <f>1!A49</f>
        <v>1.1.17</v>
      </c>
      <c r="B50" s="179" t="str">
        <f>1!B49</f>
        <v>Реконструкция ВЛ-0,4 кВ в СИП от ТП-193 по ул Колхозная, п.Иноземцево, L=0,8 км</v>
      </c>
      <c r="C50" s="104" t="str">
        <f>1!C49</f>
        <v>G_Gelezno_030</v>
      </c>
      <c r="D50" s="128"/>
      <c r="E50" s="128"/>
      <c r="F50" s="128"/>
      <c r="G50" s="128">
        <f>4!J51</f>
        <v>0.8</v>
      </c>
      <c r="H50" s="128"/>
      <c r="I50" s="128"/>
      <c r="J50" s="128"/>
      <c r="K50" s="128"/>
      <c r="L50" s="128"/>
      <c r="M50" s="128">
        <f>4!Q51</f>
        <v>0.8</v>
      </c>
      <c r="N50" s="128"/>
      <c r="O50" s="128"/>
      <c r="P50" s="128"/>
      <c r="Q50" s="128"/>
      <c r="R50" s="128"/>
      <c r="S50" s="128">
        <f t="shared" si="1"/>
        <v>0.8</v>
      </c>
      <c r="T50" s="128"/>
      <c r="U50" s="128"/>
      <c r="V50" s="128"/>
      <c r="W50" s="128"/>
      <c r="X50" s="128"/>
      <c r="Y50" s="128">
        <f t="shared" si="2"/>
        <v>0.8</v>
      </c>
      <c r="Z50" s="128"/>
      <c r="AA50" s="128"/>
      <c r="AB50" s="210" t="s">
        <v>258</v>
      </c>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row>
    <row r="51" spans="1:70" ht="31.5">
      <c r="A51" s="248" t="str">
        <f>1!A50</f>
        <v>1.1.18</v>
      </c>
      <c r="B51" s="179" t="str">
        <f>1!B50</f>
        <v>Реконструкция ВЛ-0,4 кВ в СИП от ТП-184 по ул Колхозная-Гагарина, п.Иноземцево, L=0,4 км</v>
      </c>
      <c r="C51" s="104" t="str">
        <f>1!C50</f>
        <v>G_Gelezno_031</v>
      </c>
      <c r="D51" s="128"/>
      <c r="E51" s="128"/>
      <c r="F51" s="128"/>
      <c r="G51" s="128">
        <f>4!J52</f>
        <v>0.4</v>
      </c>
      <c r="H51" s="128"/>
      <c r="I51" s="128"/>
      <c r="J51" s="128"/>
      <c r="K51" s="128"/>
      <c r="L51" s="128"/>
      <c r="M51" s="128">
        <f>4!Q52</f>
        <v>0.4</v>
      </c>
      <c r="N51" s="128"/>
      <c r="O51" s="128"/>
      <c r="P51" s="128"/>
      <c r="Q51" s="128"/>
      <c r="R51" s="128"/>
      <c r="S51" s="128">
        <f t="shared" si="1"/>
        <v>0.4</v>
      </c>
      <c r="T51" s="128"/>
      <c r="U51" s="128"/>
      <c r="V51" s="128"/>
      <c r="W51" s="128"/>
      <c r="X51" s="128"/>
      <c r="Y51" s="128">
        <f t="shared" si="2"/>
        <v>0.4</v>
      </c>
      <c r="Z51" s="128"/>
      <c r="AA51" s="128"/>
      <c r="AB51" s="210" t="s">
        <v>258</v>
      </c>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row>
    <row r="52" spans="1:70" ht="31.5">
      <c r="A52" s="248" t="str">
        <f>1!A51</f>
        <v>1.1.19</v>
      </c>
      <c r="B52" s="179" t="str">
        <f>1!B51</f>
        <v>Реконструкция ВЛ-0,4 кВ в СИП по ул Колхозная (низ), п.Иноземцево, L=1,07 км</v>
      </c>
      <c r="C52" s="104" t="str">
        <f>1!C51</f>
        <v>G_Gelezno_032</v>
      </c>
      <c r="D52" s="128"/>
      <c r="E52" s="128"/>
      <c r="F52" s="128"/>
      <c r="G52" s="128">
        <f>4!J53</f>
        <v>1.07</v>
      </c>
      <c r="H52" s="128"/>
      <c r="I52" s="128"/>
      <c r="J52" s="128"/>
      <c r="K52" s="128"/>
      <c r="L52" s="128"/>
      <c r="M52" s="128">
        <f>4!Q53</f>
        <v>1.07</v>
      </c>
      <c r="N52" s="128"/>
      <c r="O52" s="128"/>
      <c r="P52" s="128"/>
      <c r="Q52" s="128"/>
      <c r="R52" s="128"/>
      <c r="S52" s="128">
        <f t="shared" si="1"/>
        <v>1.07</v>
      </c>
      <c r="T52" s="128"/>
      <c r="U52" s="128"/>
      <c r="V52" s="128"/>
      <c r="W52" s="128"/>
      <c r="X52" s="128"/>
      <c r="Y52" s="128">
        <f t="shared" si="2"/>
        <v>1.07</v>
      </c>
      <c r="Z52" s="128"/>
      <c r="AA52" s="128"/>
      <c r="AB52" s="210" t="s">
        <v>258</v>
      </c>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row>
    <row r="53" spans="1:70" ht="31.5">
      <c r="A53" s="248" t="str">
        <f>1!A52</f>
        <v>1.1.20</v>
      </c>
      <c r="B53" s="179" t="str">
        <f>1!B52</f>
        <v>Реконструкция ВЛ-0,4 кВ в СИП по ул Колхозная (Ф-"Детский сад"), п.Иноземцево, L=0,2 км</v>
      </c>
      <c r="C53" s="104" t="str">
        <f>1!C52</f>
        <v>G_Gelezno_033</v>
      </c>
      <c r="D53" s="128"/>
      <c r="E53" s="128"/>
      <c r="F53" s="128"/>
      <c r="G53" s="128">
        <f>4!J54</f>
        <v>0.2</v>
      </c>
      <c r="H53" s="128"/>
      <c r="I53" s="128"/>
      <c r="J53" s="128"/>
      <c r="K53" s="128"/>
      <c r="L53" s="128"/>
      <c r="M53" s="128">
        <f>4!Q54</f>
        <v>0.2</v>
      </c>
      <c r="N53" s="128"/>
      <c r="O53" s="128"/>
      <c r="P53" s="128"/>
      <c r="Q53" s="128"/>
      <c r="R53" s="128"/>
      <c r="S53" s="128">
        <f t="shared" si="1"/>
        <v>0.2</v>
      </c>
      <c r="T53" s="128"/>
      <c r="U53" s="128"/>
      <c r="V53" s="128"/>
      <c r="W53" s="128"/>
      <c r="X53" s="128"/>
      <c r="Y53" s="128">
        <f t="shared" si="2"/>
        <v>0.2</v>
      </c>
      <c r="Z53" s="128"/>
      <c r="AA53" s="128"/>
      <c r="AB53" s="210" t="s">
        <v>258</v>
      </c>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row>
    <row r="54" spans="1:70" ht="31.5">
      <c r="A54" s="248" t="str">
        <f>1!A53</f>
        <v>1.1.21</v>
      </c>
      <c r="B54" s="179" t="str">
        <f>1!B53</f>
        <v>Реконструкция ВЛ-0,4 кВ в СИП по ул Первомайская (Гагарина+Старошоссейная), п.Иноземцево, L=1,87 км</v>
      </c>
      <c r="C54" s="104" t="str">
        <f>1!C53</f>
        <v>G_Gelezno_034</v>
      </c>
      <c r="D54" s="128"/>
      <c r="E54" s="128"/>
      <c r="F54" s="128"/>
      <c r="G54" s="128">
        <f>4!J55</f>
        <v>1.87</v>
      </c>
      <c r="H54" s="128"/>
      <c r="I54" s="128"/>
      <c r="J54" s="128"/>
      <c r="K54" s="128"/>
      <c r="L54" s="128"/>
      <c r="M54" s="128">
        <f>4!Q55</f>
        <v>1.87</v>
      </c>
      <c r="N54" s="128"/>
      <c r="O54" s="128"/>
      <c r="P54" s="128"/>
      <c r="Q54" s="128"/>
      <c r="R54" s="128"/>
      <c r="S54" s="128">
        <f t="shared" si="1"/>
        <v>1.87</v>
      </c>
      <c r="T54" s="128"/>
      <c r="U54" s="128"/>
      <c r="V54" s="128"/>
      <c r="W54" s="128"/>
      <c r="X54" s="128"/>
      <c r="Y54" s="128">
        <f t="shared" si="2"/>
        <v>1.87</v>
      </c>
      <c r="Z54" s="128"/>
      <c r="AA54" s="128"/>
      <c r="AB54" s="210" t="s">
        <v>258</v>
      </c>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row>
    <row r="55" spans="1:70" ht="31.5">
      <c r="A55" s="248" t="str">
        <f>1!A54</f>
        <v>1.1.22</v>
      </c>
      <c r="B55" s="179" t="str">
        <f>1!B54</f>
        <v>Реконструкция ВЛ-0,4 кВ в СИП по ул Колхозная до ДК "Машук", п.Иноземцево, L=0,4 км</v>
      </c>
      <c r="C55" s="104" t="str">
        <f>1!C54</f>
        <v>G_Gelezno_035</v>
      </c>
      <c r="D55" s="128"/>
      <c r="E55" s="128"/>
      <c r="F55" s="128"/>
      <c r="G55" s="128">
        <f>4!J56</f>
        <v>0.4</v>
      </c>
      <c r="H55" s="128"/>
      <c r="I55" s="128"/>
      <c r="J55" s="128"/>
      <c r="K55" s="128"/>
      <c r="L55" s="128"/>
      <c r="M55" s="128">
        <f>4!Q56</f>
        <v>0.4</v>
      </c>
      <c r="N55" s="128"/>
      <c r="O55" s="128"/>
      <c r="P55" s="128"/>
      <c r="Q55" s="128"/>
      <c r="R55" s="128"/>
      <c r="S55" s="128">
        <f t="shared" si="1"/>
        <v>0.4</v>
      </c>
      <c r="T55" s="128"/>
      <c r="U55" s="128"/>
      <c r="V55" s="128"/>
      <c r="W55" s="128"/>
      <c r="X55" s="128"/>
      <c r="Y55" s="128">
        <f t="shared" si="2"/>
        <v>0.4</v>
      </c>
      <c r="Z55" s="128"/>
      <c r="AA55" s="128"/>
      <c r="AB55" s="210" t="s">
        <v>258</v>
      </c>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row>
    <row r="56" spans="1:70" ht="31.5">
      <c r="A56" s="248" t="str">
        <f>1!A55</f>
        <v>1.1.23</v>
      </c>
      <c r="B56" s="179" t="str">
        <f>1!B55</f>
        <v>Реконструкция ВЛ-0,4 кВ в СИП по ул.Дачная, п.Иноземцево, L=0,3 км</v>
      </c>
      <c r="C56" s="104" t="str">
        <f>1!C55</f>
        <v>G_Gelezno_036</v>
      </c>
      <c r="D56" s="128"/>
      <c r="E56" s="128"/>
      <c r="F56" s="128"/>
      <c r="G56" s="128">
        <f>4!J57</f>
        <v>0.3</v>
      </c>
      <c r="H56" s="128"/>
      <c r="I56" s="128"/>
      <c r="J56" s="128"/>
      <c r="K56" s="128"/>
      <c r="L56" s="128"/>
      <c r="M56" s="128">
        <f>4!Q57</f>
        <v>0.3</v>
      </c>
      <c r="N56" s="128"/>
      <c r="O56" s="128"/>
      <c r="P56" s="128"/>
      <c r="Q56" s="128"/>
      <c r="R56" s="128"/>
      <c r="S56" s="128">
        <f t="shared" si="1"/>
        <v>0.3</v>
      </c>
      <c r="T56" s="128"/>
      <c r="U56" s="128"/>
      <c r="V56" s="128"/>
      <c r="W56" s="128"/>
      <c r="X56" s="128"/>
      <c r="Y56" s="128">
        <f t="shared" si="2"/>
        <v>0.3</v>
      </c>
      <c r="Z56" s="128"/>
      <c r="AA56" s="128"/>
      <c r="AB56" s="210" t="s">
        <v>258</v>
      </c>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row>
    <row r="57" spans="1:70" ht="31.5">
      <c r="A57" s="248" t="str">
        <f>1!A56</f>
        <v>1.1.24</v>
      </c>
      <c r="B57" s="179" t="str">
        <f>1!B56</f>
        <v>Реконструкция ВЛ-0,4 кВ в СИП по ул.Садовая, п.Иноземцево, L=0,3 км</v>
      </c>
      <c r="C57" s="104" t="str">
        <f>1!C56</f>
        <v>G_Gelezno_037</v>
      </c>
      <c r="D57" s="128"/>
      <c r="E57" s="128"/>
      <c r="F57" s="128"/>
      <c r="G57" s="128">
        <f>4!J58</f>
        <v>0.3</v>
      </c>
      <c r="H57" s="128"/>
      <c r="I57" s="128"/>
      <c r="J57" s="128"/>
      <c r="K57" s="128"/>
      <c r="L57" s="128"/>
      <c r="M57" s="128">
        <f>4!Q58</f>
        <v>0.3</v>
      </c>
      <c r="N57" s="128"/>
      <c r="O57" s="128"/>
      <c r="P57" s="128"/>
      <c r="Q57" s="128"/>
      <c r="R57" s="128"/>
      <c r="S57" s="128">
        <f t="shared" si="1"/>
        <v>0.3</v>
      </c>
      <c r="T57" s="128"/>
      <c r="U57" s="128"/>
      <c r="V57" s="128"/>
      <c r="W57" s="128"/>
      <c r="X57" s="128"/>
      <c r="Y57" s="128">
        <f>M57</f>
        <v>0.3</v>
      </c>
      <c r="Z57" s="128"/>
      <c r="AA57" s="128"/>
      <c r="AB57" s="210" t="s">
        <v>258</v>
      </c>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row>
    <row r="58" spans="1:70" ht="31.5">
      <c r="A58" s="248" t="str">
        <f>1!A57</f>
        <v>1.1.25</v>
      </c>
      <c r="B58" s="444" t="str">
        <f>1!B57</f>
        <v>Реконструкция сетевого комплекса ВЛ</v>
      </c>
      <c r="C58" s="445" t="str">
        <f>1!C57</f>
        <v>G_Gelezno_038</v>
      </c>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210" t="s">
        <v>258</v>
      </c>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row>
    <row r="59" spans="1:70" ht="9" customHeight="1">
      <c r="A59" s="248"/>
      <c r="B59" s="173"/>
      <c r="C59" s="127"/>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210"/>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row>
    <row r="60" spans="1:70" s="146" customFormat="1" ht="15.75">
      <c r="A60" s="249" t="str">
        <f>1!A59</f>
        <v>1.2</v>
      </c>
      <c r="B60" s="174" t="str">
        <f>1!B59</f>
        <v>Реконструкция трансформаторных и иных подстанций, всего, в том числе:</v>
      </c>
      <c r="C60" s="147" t="str">
        <f>1!C59</f>
        <v>Г</v>
      </c>
      <c r="D60" s="151"/>
      <c r="E60" s="145">
        <f>SUM(E61:E63)</f>
        <v>2</v>
      </c>
      <c r="F60" s="145">
        <f>SUM(F61:F63)</f>
        <v>0</v>
      </c>
      <c r="G60" s="145">
        <f>SUM(G61:G63)</f>
        <v>0</v>
      </c>
      <c r="H60" s="145">
        <f>SUM(H61:H63)</f>
        <v>0</v>
      </c>
      <c r="I60" s="145">
        <f>SUM(I61:I63)</f>
        <v>0</v>
      </c>
      <c r="J60" s="151"/>
      <c r="K60" s="145">
        <f>SUM(K61:K63)</f>
        <v>2</v>
      </c>
      <c r="L60" s="145">
        <f>SUM(L61:L63)</f>
        <v>0</v>
      </c>
      <c r="M60" s="145">
        <f>SUM(M61:M63)</f>
        <v>0</v>
      </c>
      <c r="N60" s="145">
        <f>SUM(N61:N63)</f>
        <v>0</v>
      </c>
      <c r="O60" s="145">
        <f>SUM(O61:O63)</f>
        <v>0</v>
      </c>
      <c r="P60" s="151"/>
      <c r="Q60" s="145">
        <f>SUM(Q61:Q63)</f>
        <v>2</v>
      </c>
      <c r="R60" s="145">
        <f>SUM(R61:R63)</f>
        <v>0</v>
      </c>
      <c r="S60" s="145">
        <f>SUM(S61:S63)</f>
        <v>0</v>
      </c>
      <c r="T60" s="145">
        <f>SUM(T61:T63)</f>
        <v>0</v>
      </c>
      <c r="U60" s="145">
        <f>SUM(U61:U63)</f>
        <v>0</v>
      </c>
      <c r="V60" s="151"/>
      <c r="W60" s="145">
        <f>SUM(W61:W63)</f>
        <v>2</v>
      </c>
      <c r="X60" s="145">
        <f>SUM(X61:X63)</f>
        <v>0</v>
      </c>
      <c r="Y60" s="145">
        <f>SUM(Y61:Y63)</f>
        <v>0</v>
      </c>
      <c r="Z60" s="145">
        <f>SUM(Z61:Z63)</f>
        <v>0</v>
      </c>
      <c r="AA60" s="145">
        <f>SUM(AA61:AA63)</f>
        <v>0</v>
      </c>
      <c r="AB60" s="21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row>
    <row r="61" spans="1:70" ht="31.5">
      <c r="A61" s="248" t="str">
        <f>1!A60</f>
        <v>1.2.1</v>
      </c>
      <c r="B61" s="173" t="str">
        <f>1!B60</f>
        <v>Реконструкция РП-3  ( замена ячеек )</v>
      </c>
      <c r="C61" s="104" t="str">
        <f>1!C60</f>
        <v>G_Gelezno_039</v>
      </c>
      <c r="D61" s="128"/>
      <c r="E61" s="128">
        <f>4!H62</f>
        <v>2</v>
      </c>
      <c r="F61" s="128"/>
      <c r="G61" s="128"/>
      <c r="H61" s="128"/>
      <c r="I61" s="128"/>
      <c r="J61" s="128"/>
      <c r="K61" s="128">
        <v>2</v>
      </c>
      <c r="L61" s="128"/>
      <c r="M61" s="128"/>
      <c r="N61" s="128"/>
      <c r="O61" s="128"/>
      <c r="P61" s="128"/>
      <c r="Q61" s="128">
        <f>E61</f>
        <v>2</v>
      </c>
      <c r="R61" s="128"/>
      <c r="S61" s="128"/>
      <c r="T61" s="128"/>
      <c r="U61" s="128"/>
      <c r="V61" s="128"/>
      <c r="W61" s="128">
        <f>K61</f>
        <v>2</v>
      </c>
      <c r="X61" s="128"/>
      <c r="Y61" s="128"/>
      <c r="Z61" s="128"/>
      <c r="AA61" s="128"/>
      <c r="AB61" s="210" t="s">
        <v>258</v>
      </c>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row>
    <row r="62" spans="1:70" ht="31.5">
      <c r="A62" s="248" t="str">
        <f>1!A61</f>
        <v>1.2.2</v>
      </c>
      <c r="B62" s="446" t="str">
        <f>1!B61</f>
        <v>Реконструкция сетевого комплекса ТП и КЛ</v>
      </c>
      <c r="C62" s="445" t="str">
        <f>1!C61</f>
        <v>G_Gelezno_040</v>
      </c>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210" t="s">
        <v>258</v>
      </c>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row>
    <row r="63" spans="1:70" ht="8.25" customHeight="1">
      <c r="A63" s="248"/>
      <c r="B63" s="173"/>
      <c r="C63" s="173"/>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210"/>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row>
    <row r="64" spans="1:70" s="146" customFormat="1" ht="15.75">
      <c r="A64" s="249" t="str">
        <f>1!A63</f>
        <v>1.3</v>
      </c>
      <c r="B64" s="174" t="str">
        <f>1!B63</f>
        <v>Прочие инвестиционные проекты, всего, в том числе:</v>
      </c>
      <c r="C64" s="147" t="str">
        <f>1!C63</f>
        <v>Г</v>
      </c>
      <c r="D64" s="151"/>
      <c r="E64" s="145">
        <f>SUM(E65:E68)</f>
        <v>0</v>
      </c>
      <c r="F64" s="145">
        <f>SUM(F65:F68)</f>
        <v>0</v>
      </c>
      <c r="G64" s="145">
        <f>SUM(G65:G68)</f>
        <v>0</v>
      </c>
      <c r="H64" s="145">
        <f>SUM(H65:H68)</f>
        <v>0</v>
      </c>
      <c r="I64" s="145">
        <f>SUM(I65:I68)</f>
        <v>0</v>
      </c>
      <c r="J64" s="151"/>
      <c r="K64" s="145">
        <f>SUM(K65:K68)</f>
        <v>0</v>
      </c>
      <c r="L64" s="145">
        <f>SUM(L65:L68)</f>
        <v>0</v>
      </c>
      <c r="M64" s="145">
        <f>SUM(M65:M68)</f>
        <v>0</v>
      </c>
      <c r="N64" s="145">
        <f>SUM(N65:N68)</f>
        <v>0</v>
      </c>
      <c r="O64" s="145">
        <f>SUM(O65:O68)</f>
        <v>0</v>
      </c>
      <c r="P64" s="151"/>
      <c r="Q64" s="145">
        <f>SUM(Q65:Q68)</f>
        <v>0</v>
      </c>
      <c r="R64" s="145">
        <f>SUM(R65:R68)</f>
        <v>0</v>
      </c>
      <c r="S64" s="145">
        <f>SUM(S65:S68)</f>
        <v>0</v>
      </c>
      <c r="T64" s="145">
        <f>SUM(T65:T68)</f>
        <v>0</v>
      </c>
      <c r="U64" s="145">
        <f>SUM(U65:U68)</f>
        <v>0</v>
      </c>
      <c r="V64" s="151"/>
      <c r="W64" s="145">
        <f>SUM(W65:W68)</f>
        <v>0</v>
      </c>
      <c r="X64" s="145">
        <f>SUM(X65:X68)</f>
        <v>0</v>
      </c>
      <c r="Y64" s="145">
        <f>SUM(Y65:Y68)</f>
        <v>0</v>
      </c>
      <c r="Z64" s="145">
        <f>SUM(Z65:Z68)</f>
        <v>0</v>
      </c>
      <c r="AA64" s="145">
        <f>SUM(AA65:AA68)</f>
        <v>0</v>
      </c>
      <c r="AB64" s="21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row>
    <row r="65" spans="1:70" ht="31.5">
      <c r="A65" s="248" t="str">
        <f>1!A64</f>
        <v>1.3.1</v>
      </c>
      <c r="B65" s="446" t="str">
        <f>1!B64</f>
        <v>Модернизация системы АИИСКУЭ</v>
      </c>
      <c r="C65" s="445" t="str">
        <f>1!C64</f>
        <v>G_Gelezno_041</v>
      </c>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210" t="s">
        <v>258</v>
      </c>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row>
    <row r="66" spans="1:70" ht="31.5">
      <c r="A66" s="248" t="str">
        <f>1!A65</f>
        <v>1.3.2</v>
      </c>
      <c r="B66" s="446" t="str">
        <f>1!B65</f>
        <v>Строительство системы телемеханики</v>
      </c>
      <c r="C66" s="445" t="str">
        <f>1!C65</f>
        <v>G_Gelezno_042</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210" t="s">
        <v>258</v>
      </c>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row>
    <row r="67" spans="1:70" ht="31.5">
      <c r="A67" s="248" t="str">
        <f>1!A66</f>
        <v>1.3.3</v>
      </c>
      <c r="B67" s="173" t="str">
        <f>1!B66</f>
        <v>Оборудование, не требующее монтажа</v>
      </c>
      <c r="C67" s="104" t="str">
        <f>1!C66</f>
        <v>G_Gelezno_043</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210" t="s">
        <v>258</v>
      </c>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row>
    <row r="68" spans="1:70" ht="11.25" customHeight="1">
      <c r="A68" s="248"/>
      <c r="B68" s="173"/>
      <c r="C68" s="127"/>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210"/>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row>
    <row r="69" spans="1:70" s="146" customFormat="1" ht="15.75">
      <c r="A69" s="249" t="str">
        <f>1!A68</f>
        <v>1.4</v>
      </c>
      <c r="B69" s="174" t="str">
        <f>1!B68</f>
        <v>Прочее новое строительство объектов электросетевого хозяйства, всего, в том числе:</v>
      </c>
      <c r="C69" s="147" t="str">
        <f>1!C68</f>
        <v>Г</v>
      </c>
      <c r="D69" s="151"/>
      <c r="E69" s="145">
        <f>SUM(E70:E70)</f>
        <v>0</v>
      </c>
      <c r="F69" s="145">
        <f>SUM(F70:F70)</f>
        <v>0</v>
      </c>
      <c r="G69" s="145">
        <f>SUM(G70:G70)</f>
        <v>0</v>
      </c>
      <c r="H69" s="145">
        <f>SUM(H70:H70)</f>
        <v>0</v>
      </c>
      <c r="I69" s="145">
        <f>SUM(I70:I70)</f>
        <v>0</v>
      </c>
      <c r="J69" s="151"/>
      <c r="K69" s="145">
        <f>SUM(K70:K70)</f>
        <v>0</v>
      </c>
      <c r="L69" s="145">
        <f>SUM(L70:L70)</f>
        <v>0</v>
      </c>
      <c r="M69" s="145">
        <f>SUM(M70:M70)</f>
        <v>0</v>
      </c>
      <c r="N69" s="145">
        <f>SUM(N70:N70)</f>
        <v>0</v>
      </c>
      <c r="O69" s="145">
        <f>SUM(O70:O70)</f>
        <v>0</v>
      </c>
      <c r="P69" s="151"/>
      <c r="Q69" s="145">
        <f>SUM(Q70:Q70)</f>
        <v>0</v>
      </c>
      <c r="R69" s="145">
        <f>SUM(R70:R70)</f>
        <v>0</v>
      </c>
      <c r="S69" s="145">
        <f>SUM(S70:S70)</f>
        <v>0</v>
      </c>
      <c r="T69" s="145">
        <f>SUM(T70:T70)</f>
        <v>0</v>
      </c>
      <c r="U69" s="145">
        <f>SUM(U70:U70)</f>
        <v>0</v>
      </c>
      <c r="V69" s="151"/>
      <c r="W69" s="145">
        <f>SUM(W70:W70)</f>
        <v>0</v>
      </c>
      <c r="X69" s="145">
        <f>SUM(X70:X70)</f>
        <v>0</v>
      </c>
      <c r="Y69" s="145">
        <f>SUM(Y70:Y70)</f>
        <v>0</v>
      </c>
      <c r="Z69" s="145">
        <f>SUM(Z70:Z70)</f>
        <v>0</v>
      </c>
      <c r="AA69" s="145">
        <f>SUM(AA70:AA70)</f>
        <v>0</v>
      </c>
      <c r="AB69" s="21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row>
    <row r="70" spans="1:70" ht="10.5" customHeight="1" thickBot="1">
      <c r="A70" s="251"/>
      <c r="B70" s="270"/>
      <c r="C70" s="271"/>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20"/>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row>
    <row r="71" spans="1:70" ht="15.75">
      <c r="A71" s="243"/>
      <c r="B71" s="268"/>
      <c r="C71" s="244"/>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32"/>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row>
    <row r="72" spans="1:70" ht="15.75">
      <c r="A72" s="243"/>
      <c r="B72" s="268"/>
      <c r="C72" s="244"/>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32"/>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row>
    <row r="73" spans="1:70" ht="15.75">
      <c r="A73" s="243"/>
      <c r="B73" s="268"/>
      <c r="C73" s="244"/>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32"/>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row>
    <row r="74" spans="1:70" ht="15.75">
      <c r="A74" s="243"/>
      <c r="B74" s="268"/>
      <c r="C74" s="244"/>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32"/>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row>
    <row r="75" spans="1:70" ht="15.75">
      <c r="A75" s="243"/>
      <c r="B75" s="268"/>
      <c r="C75" s="244"/>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32"/>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row>
    <row r="76" spans="1:70" ht="15.75" customHeight="1">
      <c r="A76" s="243"/>
      <c r="B76" s="581" t="s">
        <v>633</v>
      </c>
      <c r="C76" s="581"/>
      <c r="D76" s="581"/>
      <c r="E76" s="581"/>
      <c r="F76" s="581"/>
      <c r="G76" s="581"/>
      <c r="H76" s="581"/>
      <c r="I76" s="581"/>
      <c r="J76" s="581"/>
      <c r="K76" s="581"/>
      <c r="L76" s="581"/>
      <c r="M76" s="581"/>
      <c r="N76" s="581"/>
      <c r="O76" s="581"/>
      <c r="P76" s="581"/>
      <c r="Q76" s="581"/>
      <c r="R76" s="581"/>
      <c r="S76" s="581"/>
      <c r="T76" s="581"/>
      <c r="U76" s="581"/>
      <c r="V76" s="581"/>
      <c r="W76" s="269"/>
      <c r="X76" s="269"/>
      <c r="Y76" s="269"/>
      <c r="Z76" s="269"/>
      <c r="AA76" s="269"/>
      <c r="AB76" s="232"/>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row>
    <row r="81" ht="15.75">
      <c r="B81" s="77"/>
    </row>
  </sheetData>
  <sheetProtection/>
  <mergeCells count="25">
    <mergeCell ref="BL22:BR22"/>
    <mergeCell ref="AX20:BD21"/>
    <mergeCell ref="BE20:BK21"/>
    <mergeCell ref="BL20:BR21"/>
    <mergeCell ref="AQ22:AW22"/>
    <mergeCell ref="AX22:BD22"/>
    <mergeCell ref="BE22:BK22"/>
    <mergeCell ref="AQ20:AW21"/>
    <mergeCell ref="A12:AB12"/>
    <mergeCell ref="A18:AA18"/>
    <mergeCell ref="V22:AA22"/>
    <mergeCell ref="B19:B23"/>
    <mergeCell ref="A19:A23"/>
    <mergeCell ref="AB19:AB23"/>
    <mergeCell ref="A13:AB13"/>
    <mergeCell ref="A14:AB14"/>
    <mergeCell ref="D22:I22"/>
    <mergeCell ref="J22:O22"/>
    <mergeCell ref="B76:V76"/>
    <mergeCell ref="D19:O21"/>
    <mergeCell ref="A16:AB16"/>
    <mergeCell ref="P22:U22"/>
    <mergeCell ref="P20:AA21"/>
    <mergeCell ref="P19:AA19"/>
    <mergeCell ref="C19:C23"/>
  </mergeCells>
  <printOptions/>
  <pageMargins left="0.3937007874015748" right="0.1968503937007874" top="0.3937007874015748" bottom="0.3937007874015748" header="0.11811023622047245" footer="0.11811023622047245"/>
  <pageSetup horizontalDpi="600" verticalDpi="600" orientation="portrait" paperSize="8" scale="85" r:id="rId1"/>
</worksheet>
</file>

<file path=xl/worksheets/sheet7.xml><?xml version="1.0" encoding="utf-8"?>
<worksheet xmlns="http://schemas.openxmlformats.org/spreadsheetml/2006/main" xmlns:r="http://schemas.openxmlformats.org/officeDocument/2006/relationships">
  <sheetPr>
    <tabColor rgb="FF92D050"/>
  </sheetPr>
  <dimension ref="A1:AU83"/>
  <sheetViews>
    <sheetView view="pageBreakPreview" zoomScaleSheetLayoutView="100" zoomScalePageLayoutView="0" workbookViewId="0" topLeftCell="AE1">
      <selection activeCell="B23" sqref="B23"/>
    </sheetView>
  </sheetViews>
  <sheetFormatPr defaultColWidth="9.00390625" defaultRowHeight="15.75"/>
  <cols>
    <col min="1" max="1" width="6.125" style="1" customWidth="1"/>
    <col min="2" max="2" width="73.125" style="1" customWidth="1"/>
    <col min="3" max="3" width="13.875" style="1" customWidth="1"/>
    <col min="4" max="10" width="7.125" style="1" customWidth="1"/>
    <col min="11" max="12" width="6.00390625" style="1" customWidth="1"/>
    <col min="13" max="13" width="6.75390625" style="1" customWidth="1"/>
    <col min="14" max="14" width="6.00390625" style="1" customWidth="1"/>
    <col min="15" max="15" width="7.125" style="1" customWidth="1"/>
    <col min="16" max="19" width="6.00390625" style="1" customWidth="1"/>
    <col min="20" max="20" width="7.125" style="1" customWidth="1"/>
    <col min="21" max="21" width="6.00390625" style="1" customWidth="1"/>
    <col min="22" max="22" width="7.125" style="1" customWidth="1"/>
    <col min="23" max="26" width="6.00390625" style="1" customWidth="1"/>
    <col min="27" max="27" width="6.375" style="1" customWidth="1"/>
    <col min="28" max="28" width="6.00390625" style="1" customWidth="1"/>
    <col min="29" max="29" width="6.625" style="1" customWidth="1"/>
    <col min="30" max="33" width="6.00390625" style="1" customWidth="1"/>
    <col min="34" max="34" width="6.875" style="1" customWidth="1"/>
    <col min="35" max="35" width="6.00390625" style="1" customWidth="1"/>
    <col min="36" max="36" width="6.875" style="1" customWidth="1"/>
    <col min="37" max="40" width="6.00390625" style="1" customWidth="1"/>
    <col min="41" max="41" width="6.50390625" style="1" customWidth="1"/>
    <col min="42" max="42" width="6.00390625" style="1" customWidth="1"/>
    <col min="43" max="43" width="7.00390625" style="1" customWidth="1"/>
    <col min="44" max="45" width="6.00390625" style="1" customWidth="1"/>
    <col min="46" max="46" width="20.875" style="1" customWidth="1"/>
    <col min="47" max="56" width="5.00390625" style="1" customWidth="1"/>
    <col min="57" max="16384" width="9.00390625" style="1" customWidth="1"/>
  </cols>
  <sheetData>
    <row r="1" ht="15.75">
      <c r="AT1" s="261" t="s">
        <v>652</v>
      </c>
    </row>
    <row r="2" ht="15.75">
      <c r="AT2" s="262" t="s">
        <v>439</v>
      </c>
    </row>
    <row r="3" ht="15.75">
      <c r="AT3" s="262" t="s">
        <v>627</v>
      </c>
    </row>
    <row r="4" ht="15.75">
      <c r="AT4" s="262"/>
    </row>
    <row r="5" ht="15.75">
      <c r="AT5" s="375" t="s">
        <v>629</v>
      </c>
    </row>
    <row r="6" ht="15.75">
      <c r="AT6" s="262" t="s">
        <v>664</v>
      </c>
    </row>
    <row r="7" ht="15.75">
      <c r="AT7" s="262"/>
    </row>
    <row r="8" ht="15.75">
      <c r="AT8" s="262" t="s">
        <v>663</v>
      </c>
    </row>
    <row r="9" ht="15.75">
      <c r="AT9" s="262"/>
    </row>
    <row r="10" spans="44:46" ht="15.75">
      <c r="AR10" s="1" t="s">
        <v>631</v>
      </c>
      <c r="AT10" s="262" t="s">
        <v>708</v>
      </c>
    </row>
    <row r="11" spans="1:31" ht="15.75">
      <c r="A11" s="607" t="s">
        <v>206</v>
      </c>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row>
    <row r="12" spans="1:47" ht="18.75">
      <c r="A12" s="507" t="str">
        <f>1!A11:U11</f>
        <v>Форма 1. Перечени инвестиционных проектов</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74"/>
      <c r="AG12" s="74"/>
      <c r="AH12" s="74"/>
      <c r="AI12" s="74"/>
      <c r="AJ12" s="74"/>
      <c r="AK12" s="74"/>
      <c r="AL12" s="74"/>
      <c r="AM12" s="74"/>
      <c r="AN12" s="74"/>
      <c r="AO12" s="74"/>
      <c r="AP12" s="74"/>
      <c r="AQ12" s="74"/>
      <c r="AR12" s="74"/>
      <c r="AS12" s="74"/>
      <c r="AT12" s="74"/>
      <c r="AU12" s="74"/>
    </row>
    <row r="13" spans="1:47" ht="15.75">
      <c r="A13" s="517" t="str">
        <f>1!A14:U14</f>
        <v>Инвестиционная программа Филиала "Железноводские электрические сети" ООО "КЭУК".</v>
      </c>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75"/>
      <c r="AG13" s="75"/>
      <c r="AH13" s="75"/>
      <c r="AI13" s="75"/>
      <c r="AJ13" s="75"/>
      <c r="AK13" s="75"/>
      <c r="AL13" s="75"/>
      <c r="AM13" s="75"/>
      <c r="AN13" s="75"/>
      <c r="AO13" s="75"/>
      <c r="AP13" s="75"/>
      <c r="AQ13" s="75"/>
      <c r="AR13" s="75"/>
      <c r="AS13" s="75"/>
      <c r="AT13" s="75"/>
      <c r="AU13" s="75"/>
    </row>
    <row r="14" spans="1:45" ht="16.5">
      <c r="A14" s="551"/>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2"/>
      <c r="AG14" s="2"/>
      <c r="AH14" s="2"/>
      <c r="AI14" s="2"/>
      <c r="AJ14" s="2"/>
      <c r="AK14" s="2"/>
      <c r="AS14" s="16"/>
    </row>
    <row r="15" spans="1:46" ht="15.75">
      <c r="A15" s="551" t="str">
        <f>1!A17:U17</f>
        <v>Год раскрытия информации: 2018 год</v>
      </c>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41"/>
      <c r="AG15" s="41"/>
      <c r="AH15" s="41"/>
      <c r="AI15" s="41"/>
      <c r="AJ15" s="41"/>
      <c r="AK15" s="41"/>
      <c r="AL15" s="41"/>
      <c r="AM15" s="41"/>
      <c r="AN15" s="41"/>
      <c r="AO15" s="41"/>
      <c r="AP15" s="41"/>
      <c r="AQ15" s="41"/>
      <c r="AR15" s="41"/>
      <c r="AS15" s="41"/>
      <c r="AT15" s="41"/>
    </row>
    <row r="16" spans="1:31" ht="15.75" customHeight="1">
      <c r="A16" s="608"/>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row>
    <row r="17" spans="1:45" ht="16.5" thickBot="1">
      <c r="A17" s="582"/>
      <c r="B17" s="582"/>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row>
    <row r="18" spans="1:46" ht="24.75" customHeight="1">
      <c r="A18" s="583" t="s">
        <v>649</v>
      </c>
      <c r="B18" s="600" t="s">
        <v>468</v>
      </c>
      <c r="C18" s="600" t="s">
        <v>442</v>
      </c>
      <c r="D18" s="536" t="s">
        <v>521</v>
      </c>
      <c r="E18" s="536"/>
      <c r="F18" s="536"/>
      <c r="G18" s="536"/>
      <c r="H18" s="536"/>
      <c r="I18" s="536"/>
      <c r="J18" s="536"/>
      <c r="K18" s="536"/>
      <c r="L18" s="536"/>
      <c r="M18" s="536"/>
      <c r="N18" s="536"/>
      <c r="O18" s="536"/>
      <c r="P18" s="536"/>
      <c r="Q18" s="536"/>
      <c r="R18" s="537" t="s">
        <v>272</v>
      </c>
      <c r="S18" s="538"/>
      <c r="T18" s="538"/>
      <c r="U18" s="538"/>
      <c r="V18" s="538"/>
      <c r="W18" s="538"/>
      <c r="X18" s="538"/>
      <c r="Y18" s="538"/>
      <c r="Z18" s="538"/>
      <c r="AA18" s="538"/>
      <c r="AB18" s="538"/>
      <c r="AC18" s="538"/>
      <c r="AD18" s="538"/>
      <c r="AE18" s="539"/>
      <c r="AF18" s="633"/>
      <c r="AG18" s="633"/>
      <c r="AH18" s="633"/>
      <c r="AI18" s="633"/>
      <c r="AJ18" s="633"/>
      <c r="AK18" s="633"/>
      <c r="AL18" s="633"/>
      <c r="AM18" s="633"/>
      <c r="AN18" s="633"/>
      <c r="AO18" s="633"/>
      <c r="AP18" s="633"/>
      <c r="AQ18" s="633"/>
      <c r="AR18" s="633"/>
      <c r="AS18" s="633"/>
      <c r="AT18" s="628" t="s">
        <v>24</v>
      </c>
    </row>
    <row r="19" spans="1:46" ht="29.25" customHeight="1">
      <c r="A19" s="584"/>
      <c r="B19" s="591"/>
      <c r="C19" s="591"/>
      <c r="D19" s="546"/>
      <c r="E19" s="546"/>
      <c r="F19" s="546"/>
      <c r="G19" s="546"/>
      <c r="H19" s="546"/>
      <c r="I19" s="546"/>
      <c r="J19" s="546"/>
      <c r="K19" s="546"/>
      <c r="L19" s="546"/>
      <c r="M19" s="546"/>
      <c r="N19" s="546"/>
      <c r="O19" s="546"/>
      <c r="P19" s="546"/>
      <c r="Q19" s="546"/>
      <c r="R19" s="540"/>
      <c r="S19" s="541"/>
      <c r="T19" s="541"/>
      <c r="U19" s="541"/>
      <c r="V19" s="541"/>
      <c r="W19" s="541"/>
      <c r="X19" s="541"/>
      <c r="Y19" s="541"/>
      <c r="Z19" s="541"/>
      <c r="AA19" s="541"/>
      <c r="AB19" s="541"/>
      <c r="AC19" s="541"/>
      <c r="AD19" s="541"/>
      <c r="AE19" s="542"/>
      <c r="AF19" s="578" t="s">
        <v>489</v>
      </c>
      <c r="AG19" s="578"/>
      <c r="AH19" s="578"/>
      <c r="AI19" s="578"/>
      <c r="AJ19" s="578"/>
      <c r="AK19" s="578"/>
      <c r="AL19" s="578"/>
      <c r="AM19" s="578"/>
      <c r="AN19" s="578"/>
      <c r="AO19" s="578"/>
      <c r="AP19" s="578"/>
      <c r="AQ19" s="578"/>
      <c r="AR19" s="578"/>
      <c r="AS19" s="578"/>
      <c r="AT19" s="629"/>
    </row>
    <row r="20" spans="1:46" ht="45" customHeight="1">
      <c r="A20" s="584"/>
      <c r="B20" s="591"/>
      <c r="C20" s="591"/>
      <c r="D20" s="590" t="s">
        <v>22</v>
      </c>
      <c r="E20" s="590"/>
      <c r="F20" s="590"/>
      <c r="G20" s="590"/>
      <c r="H20" s="590"/>
      <c r="I20" s="590"/>
      <c r="J20" s="590"/>
      <c r="K20" s="591" t="s">
        <v>220</v>
      </c>
      <c r="L20" s="591"/>
      <c r="M20" s="591"/>
      <c r="N20" s="591"/>
      <c r="O20" s="591"/>
      <c r="P20" s="591"/>
      <c r="Q20" s="591"/>
      <c r="R20" s="590" t="s">
        <v>22</v>
      </c>
      <c r="S20" s="590"/>
      <c r="T20" s="590"/>
      <c r="U20" s="590"/>
      <c r="V20" s="590"/>
      <c r="W20" s="590"/>
      <c r="X20" s="590"/>
      <c r="Y20" s="591" t="s">
        <v>220</v>
      </c>
      <c r="Z20" s="591"/>
      <c r="AA20" s="591"/>
      <c r="AB20" s="591"/>
      <c r="AC20" s="591"/>
      <c r="AD20" s="591"/>
      <c r="AE20" s="591"/>
      <c r="AF20" s="590" t="s">
        <v>22</v>
      </c>
      <c r="AG20" s="590"/>
      <c r="AH20" s="590"/>
      <c r="AI20" s="590"/>
      <c r="AJ20" s="590"/>
      <c r="AK20" s="590"/>
      <c r="AL20" s="590"/>
      <c r="AM20" s="591" t="s">
        <v>23</v>
      </c>
      <c r="AN20" s="591"/>
      <c r="AO20" s="591"/>
      <c r="AP20" s="591"/>
      <c r="AQ20" s="591"/>
      <c r="AR20" s="591"/>
      <c r="AS20" s="591"/>
      <c r="AT20" s="629"/>
    </row>
    <row r="21" spans="1:46" ht="60.75" customHeight="1" thickBot="1">
      <c r="A21" s="585"/>
      <c r="B21" s="592"/>
      <c r="C21" s="592"/>
      <c r="D21" s="183" t="s">
        <v>443</v>
      </c>
      <c r="E21" s="183" t="s">
        <v>444</v>
      </c>
      <c r="F21" s="183" t="s">
        <v>60</v>
      </c>
      <c r="G21" s="183" t="s">
        <v>44</v>
      </c>
      <c r="H21" s="183" t="s">
        <v>45</v>
      </c>
      <c r="I21" s="183" t="s">
        <v>440</v>
      </c>
      <c r="J21" s="254" t="s">
        <v>6</v>
      </c>
      <c r="K21" s="183" t="s">
        <v>443</v>
      </c>
      <c r="L21" s="183" t="s">
        <v>444</v>
      </c>
      <c r="M21" s="183" t="s">
        <v>60</v>
      </c>
      <c r="N21" s="183" t="s">
        <v>44</v>
      </c>
      <c r="O21" s="183" t="s">
        <v>45</v>
      </c>
      <c r="P21" s="183" t="s">
        <v>440</v>
      </c>
      <c r="Q21" s="254" t="s">
        <v>6</v>
      </c>
      <c r="R21" s="183" t="s">
        <v>443</v>
      </c>
      <c r="S21" s="183" t="s">
        <v>444</v>
      </c>
      <c r="T21" s="183" t="s">
        <v>60</v>
      </c>
      <c r="U21" s="183" t="s">
        <v>44</v>
      </c>
      <c r="V21" s="183" t="s">
        <v>45</v>
      </c>
      <c r="W21" s="183" t="s">
        <v>440</v>
      </c>
      <c r="X21" s="254" t="s">
        <v>6</v>
      </c>
      <c r="Y21" s="183" t="s">
        <v>443</v>
      </c>
      <c r="Z21" s="183" t="s">
        <v>444</v>
      </c>
      <c r="AA21" s="183" t="s">
        <v>60</v>
      </c>
      <c r="AB21" s="183" t="s">
        <v>44</v>
      </c>
      <c r="AC21" s="183" t="s">
        <v>45</v>
      </c>
      <c r="AD21" s="183" t="s">
        <v>440</v>
      </c>
      <c r="AE21" s="254" t="s">
        <v>6</v>
      </c>
      <c r="AF21" s="183" t="s">
        <v>443</v>
      </c>
      <c r="AG21" s="183" t="s">
        <v>444</v>
      </c>
      <c r="AH21" s="183" t="s">
        <v>60</v>
      </c>
      <c r="AI21" s="183" t="s">
        <v>44</v>
      </c>
      <c r="AJ21" s="183" t="s">
        <v>45</v>
      </c>
      <c r="AK21" s="183" t="s">
        <v>440</v>
      </c>
      <c r="AL21" s="254" t="s">
        <v>6</v>
      </c>
      <c r="AM21" s="183" t="s">
        <v>443</v>
      </c>
      <c r="AN21" s="183" t="s">
        <v>444</v>
      </c>
      <c r="AO21" s="183" t="s">
        <v>60</v>
      </c>
      <c r="AP21" s="183" t="s">
        <v>44</v>
      </c>
      <c r="AQ21" s="183" t="s">
        <v>45</v>
      </c>
      <c r="AR21" s="183" t="s">
        <v>440</v>
      </c>
      <c r="AS21" s="254" t="s">
        <v>6</v>
      </c>
      <c r="AT21" s="630"/>
    </row>
    <row r="22" spans="1:46" ht="16.5" thickBot="1">
      <c r="A22" s="257">
        <v>1</v>
      </c>
      <c r="B22" s="258">
        <v>2</v>
      </c>
      <c r="C22" s="258">
        <v>3</v>
      </c>
      <c r="D22" s="259" t="s">
        <v>566</v>
      </c>
      <c r="E22" s="259" t="s">
        <v>567</v>
      </c>
      <c r="F22" s="259" t="s">
        <v>568</v>
      </c>
      <c r="G22" s="259" t="s">
        <v>569</v>
      </c>
      <c r="H22" s="259" t="s">
        <v>570</v>
      </c>
      <c r="I22" s="259" t="s">
        <v>571</v>
      </c>
      <c r="J22" s="259" t="s">
        <v>36</v>
      </c>
      <c r="K22" s="259" t="s">
        <v>37</v>
      </c>
      <c r="L22" s="259" t="s">
        <v>38</v>
      </c>
      <c r="M22" s="259" t="s">
        <v>39</v>
      </c>
      <c r="N22" s="259" t="s">
        <v>40</v>
      </c>
      <c r="O22" s="259" t="s">
        <v>41</v>
      </c>
      <c r="P22" s="259" t="s">
        <v>42</v>
      </c>
      <c r="Q22" s="259" t="s">
        <v>43</v>
      </c>
      <c r="R22" s="259" t="s">
        <v>61</v>
      </c>
      <c r="S22" s="259" t="s">
        <v>62</v>
      </c>
      <c r="T22" s="259" t="s">
        <v>63</v>
      </c>
      <c r="U22" s="259" t="s">
        <v>64</v>
      </c>
      <c r="V22" s="259" t="s">
        <v>65</v>
      </c>
      <c r="W22" s="259" t="s">
        <v>66</v>
      </c>
      <c r="X22" s="259" t="s">
        <v>67</v>
      </c>
      <c r="Y22" s="259" t="s">
        <v>68</v>
      </c>
      <c r="Z22" s="259" t="s">
        <v>69</v>
      </c>
      <c r="AA22" s="259" t="s">
        <v>70</v>
      </c>
      <c r="AB22" s="259" t="s">
        <v>71</v>
      </c>
      <c r="AC22" s="259" t="s">
        <v>72</v>
      </c>
      <c r="AD22" s="259" t="s">
        <v>73</v>
      </c>
      <c r="AE22" s="259" t="s">
        <v>74</v>
      </c>
      <c r="AF22" s="259" t="s">
        <v>98</v>
      </c>
      <c r="AG22" s="259" t="s">
        <v>99</v>
      </c>
      <c r="AH22" s="259" t="s">
        <v>100</v>
      </c>
      <c r="AI22" s="259" t="s">
        <v>101</v>
      </c>
      <c r="AJ22" s="259" t="s">
        <v>102</v>
      </c>
      <c r="AK22" s="259" t="s">
        <v>103</v>
      </c>
      <c r="AL22" s="259" t="s">
        <v>104</v>
      </c>
      <c r="AM22" s="259" t="s">
        <v>105</v>
      </c>
      <c r="AN22" s="259" t="s">
        <v>106</v>
      </c>
      <c r="AO22" s="259" t="s">
        <v>107</v>
      </c>
      <c r="AP22" s="259" t="s">
        <v>108</v>
      </c>
      <c r="AQ22" s="259" t="s">
        <v>109</v>
      </c>
      <c r="AR22" s="259" t="s">
        <v>110</v>
      </c>
      <c r="AS22" s="259" t="s">
        <v>111</v>
      </c>
      <c r="AT22" s="279">
        <v>8</v>
      </c>
    </row>
    <row r="23" spans="1:46" ht="15.75">
      <c r="A23" s="199"/>
      <c r="B23" s="223" t="s">
        <v>500</v>
      </c>
      <c r="C23" s="201" t="s">
        <v>274</v>
      </c>
      <c r="D23" s="224">
        <f>SUM(D24:D29)</f>
        <v>2</v>
      </c>
      <c r="E23" s="473">
        <f aca="true" t="shared" si="0" ref="E23:J23">SUM(E24:E29)</f>
        <v>0</v>
      </c>
      <c r="F23" s="224">
        <f t="shared" si="0"/>
        <v>12.1</v>
      </c>
      <c r="G23" s="224">
        <f t="shared" si="0"/>
        <v>0</v>
      </c>
      <c r="H23" s="224">
        <f t="shared" si="0"/>
        <v>0</v>
      </c>
      <c r="I23" s="224">
        <f t="shared" si="0"/>
        <v>0</v>
      </c>
      <c r="J23" s="224">
        <f t="shared" si="0"/>
        <v>0</v>
      </c>
      <c r="K23" s="224">
        <f>SUM(K24:K29)</f>
        <v>2</v>
      </c>
      <c r="L23" s="224">
        <f aca="true" t="shared" si="1" ref="L23:Q23">SUM(L24:L29)</f>
        <v>0</v>
      </c>
      <c r="M23" s="224">
        <f t="shared" si="1"/>
        <v>12.1</v>
      </c>
      <c r="N23" s="224">
        <f t="shared" si="1"/>
        <v>0</v>
      </c>
      <c r="O23" s="224">
        <f t="shared" si="1"/>
        <v>0</v>
      </c>
      <c r="P23" s="224">
        <f t="shared" si="1"/>
        <v>0</v>
      </c>
      <c r="Q23" s="224">
        <f t="shared" si="1"/>
        <v>0</v>
      </c>
      <c r="R23" s="224">
        <f>SUM(R24:R29)</f>
        <v>2</v>
      </c>
      <c r="S23" s="224">
        <f aca="true" t="shared" si="2" ref="S23:X23">SUM(S24:S29)</f>
        <v>0</v>
      </c>
      <c r="T23" s="224">
        <f t="shared" si="2"/>
        <v>12.1</v>
      </c>
      <c r="U23" s="224">
        <f t="shared" si="2"/>
        <v>0</v>
      </c>
      <c r="V23" s="224">
        <f t="shared" si="2"/>
        <v>0</v>
      </c>
      <c r="W23" s="224">
        <f t="shared" si="2"/>
        <v>0</v>
      </c>
      <c r="X23" s="224">
        <f t="shared" si="2"/>
        <v>0</v>
      </c>
      <c r="Y23" s="224">
        <f>SUM(Y24:Y29)</f>
        <v>2</v>
      </c>
      <c r="Z23" s="224">
        <f aca="true" t="shared" si="3" ref="Z23:AE23">SUM(Z24:Z29)</f>
        <v>0</v>
      </c>
      <c r="AA23" s="224">
        <f t="shared" si="3"/>
        <v>12.1</v>
      </c>
      <c r="AB23" s="224">
        <f t="shared" si="3"/>
        <v>0</v>
      </c>
      <c r="AC23" s="224">
        <f t="shared" si="3"/>
        <v>0</v>
      </c>
      <c r="AD23" s="224">
        <f t="shared" si="3"/>
        <v>0</v>
      </c>
      <c r="AE23" s="224">
        <f t="shared" si="3"/>
        <v>0</v>
      </c>
      <c r="AF23" s="224">
        <f>SUM(AF24:AF29)</f>
        <v>2</v>
      </c>
      <c r="AG23" s="224">
        <f aca="true" t="shared" si="4" ref="AG23:AL23">SUM(AG24:AG29)</f>
        <v>0</v>
      </c>
      <c r="AH23" s="224">
        <f t="shared" si="4"/>
        <v>12.1</v>
      </c>
      <c r="AI23" s="224">
        <f t="shared" si="4"/>
        <v>0</v>
      </c>
      <c r="AJ23" s="224">
        <f t="shared" si="4"/>
        <v>0</v>
      </c>
      <c r="AK23" s="224">
        <f t="shared" si="4"/>
        <v>0</v>
      </c>
      <c r="AL23" s="224">
        <f t="shared" si="4"/>
        <v>0</v>
      </c>
      <c r="AM23" s="224">
        <f>SUM(AM24:AM29)</f>
        <v>2</v>
      </c>
      <c r="AN23" s="224">
        <f aca="true" t="shared" si="5" ref="AN23:AS23">SUM(AN24:AN29)</f>
        <v>0</v>
      </c>
      <c r="AO23" s="224">
        <f t="shared" si="5"/>
        <v>12.1</v>
      </c>
      <c r="AP23" s="224">
        <f t="shared" si="5"/>
        <v>0</v>
      </c>
      <c r="AQ23" s="224">
        <f t="shared" si="5"/>
        <v>0</v>
      </c>
      <c r="AR23" s="224">
        <f t="shared" si="5"/>
        <v>0</v>
      </c>
      <c r="AS23" s="224">
        <f t="shared" si="5"/>
        <v>0</v>
      </c>
      <c r="AT23" s="278"/>
    </row>
    <row r="24" spans="1:46" ht="15.75">
      <c r="A24" s="140" t="s">
        <v>501</v>
      </c>
      <c r="B24" s="134" t="s">
        <v>502</v>
      </c>
      <c r="C24" s="136" t="s">
        <v>274</v>
      </c>
      <c r="D24" s="145">
        <v>0</v>
      </c>
      <c r="E24" s="145">
        <v>0</v>
      </c>
      <c r="F24" s="145">
        <v>0</v>
      </c>
      <c r="G24" s="145">
        <v>0</v>
      </c>
      <c r="H24" s="145">
        <v>0</v>
      </c>
      <c r="I24" s="145">
        <v>0</v>
      </c>
      <c r="J24" s="145">
        <v>0</v>
      </c>
      <c r="K24" s="145">
        <v>0</v>
      </c>
      <c r="L24" s="145">
        <v>0</v>
      </c>
      <c r="M24" s="145">
        <v>0</v>
      </c>
      <c r="N24" s="145">
        <v>0</v>
      </c>
      <c r="O24" s="145">
        <v>0</v>
      </c>
      <c r="P24" s="145">
        <v>0</v>
      </c>
      <c r="Q24" s="145">
        <v>0</v>
      </c>
      <c r="R24" s="145">
        <v>0</v>
      </c>
      <c r="S24" s="145">
        <v>0</v>
      </c>
      <c r="T24" s="145">
        <v>0</v>
      </c>
      <c r="U24" s="145">
        <v>0</v>
      </c>
      <c r="V24" s="145">
        <v>0</v>
      </c>
      <c r="W24" s="145">
        <v>0</v>
      </c>
      <c r="X24" s="145">
        <v>0</v>
      </c>
      <c r="Y24" s="145">
        <v>0</v>
      </c>
      <c r="Z24" s="145">
        <v>0</v>
      </c>
      <c r="AA24" s="145">
        <v>0</v>
      </c>
      <c r="AB24" s="145">
        <v>0</v>
      </c>
      <c r="AC24" s="145">
        <v>0</v>
      </c>
      <c r="AD24" s="145">
        <v>0</v>
      </c>
      <c r="AE24" s="145">
        <v>0</v>
      </c>
      <c r="AF24" s="145">
        <v>0</v>
      </c>
      <c r="AG24" s="145">
        <v>0</v>
      </c>
      <c r="AH24" s="145">
        <v>0</v>
      </c>
      <c r="AI24" s="145">
        <v>0</v>
      </c>
      <c r="AJ24" s="145">
        <v>0</v>
      </c>
      <c r="AK24" s="145">
        <v>0</v>
      </c>
      <c r="AL24" s="145">
        <v>0</v>
      </c>
      <c r="AM24" s="145">
        <v>0</v>
      </c>
      <c r="AN24" s="145">
        <v>0</v>
      </c>
      <c r="AO24" s="145">
        <v>0</v>
      </c>
      <c r="AP24" s="145">
        <v>0</v>
      </c>
      <c r="AQ24" s="145">
        <v>0</v>
      </c>
      <c r="AR24" s="145">
        <v>0</v>
      </c>
      <c r="AS24" s="145">
        <v>0</v>
      </c>
      <c r="AT24" s="275"/>
    </row>
    <row r="25" spans="1:46" ht="15.75">
      <c r="A25" s="140" t="s">
        <v>503</v>
      </c>
      <c r="B25" s="134" t="s">
        <v>504</v>
      </c>
      <c r="C25" s="136" t="s">
        <v>274</v>
      </c>
      <c r="D25" s="145">
        <f>D30</f>
        <v>2</v>
      </c>
      <c r="E25" s="145">
        <f aca="true" t="shared" si="6" ref="E25:J25">E30</f>
        <v>0</v>
      </c>
      <c r="F25" s="145">
        <f t="shared" si="6"/>
        <v>12.1</v>
      </c>
      <c r="G25" s="145">
        <f t="shared" si="6"/>
        <v>0</v>
      </c>
      <c r="H25" s="145">
        <f t="shared" si="6"/>
        <v>0</v>
      </c>
      <c r="I25" s="145">
        <f t="shared" si="6"/>
        <v>0</v>
      </c>
      <c r="J25" s="145">
        <f t="shared" si="6"/>
        <v>0</v>
      </c>
      <c r="K25" s="145">
        <f>K30</f>
        <v>0</v>
      </c>
      <c r="L25" s="145">
        <f aca="true" t="shared" si="7" ref="L25:Q25">L30</f>
        <v>0</v>
      </c>
      <c r="M25" s="145">
        <f t="shared" si="7"/>
        <v>12.1</v>
      </c>
      <c r="N25" s="145">
        <f t="shared" si="7"/>
        <v>0</v>
      </c>
      <c r="O25" s="145">
        <f t="shared" si="7"/>
        <v>0</v>
      </c>
      <c r="P25" s="145">
        <f t="shared" si="7"/>
        <v>0</v>
      </c>
      <c r="Q25" s="145">
        <f t="shared" si="7"/>
        <v>0</v>
      </c>
      <c r="R25" s="145">
        <f>R30</f>
        <v>2</v>
      </c>
      <c r="S25" s="145">
        <f aca="true" t="shared" si="8" ref="S25:X25">S30</f>
        <v>0</v>
      </c>
      <c r="T25" s="145">
        <f t="shared" si="8"/>
        <v>12.1</v>
      </c>
      <c r="U25" s="145">
        <f t="shared" si="8"/>
        <v>0</v>
      </c>
      <c r="V25" s="145">
        <f t="shared" si="8"/>
        <v>0</v>
      </c>
      <c r="W25" s="145">
        <f t="shared" si="8"/>
        <v>0</v>
      </c>
      <c r="X25" s="145">
        <f t="shared" si="8"/>
        <v>0</v>
      </c>
      <c r="Y25" s="145">
        <f>Y30</f>
        <v>0</v>
      </c>
      <c r="Z25" s="145">
        <f aca="true" t="shared" si="9" ref="Z25:AE25">Z30</f>
        <v>0</v>
      </c>
      <c r="AA25" s="145">
        <f t="shared" si="9"/>
        <v>12.1</v>
      </c>
      <c r="AB25" s="145">
        <f t="shared" si="9"/>
        <v>0</v>
      </c>
      <c r="AC25" s="145">
        <f t="shared" si="9"/>
        <v>0</v>
      </c>
      <c r="AD25" s="145">
        <f t="shared" si="9"/>
        <v>0</v>
      </c>
      <c r="AE25" s="145">
        <f t="shared" si="9"/>
        <v>0</v>
      </c>
      <c r="AF25" s="145">
        <f>AF30</f>
        <v>2</v>
      </c>
      <c r="AG25" s="145">
        <f aca="true" t="shared" si="10" ref="AG25:AL25">AG30</f>
        <v>0</v>
      </c>
      <c r="AH25" s="145">
        <f t="shared" si="10"/>
        <v>12.1</v>
      </c>
      <c r="AI25" s="145">
        <f t="shared" si="10"/>
        <v>0</v>
      </c>
      <c r="AJ25" s="145">
        <f t="shared" si="10"/>
        <v>0</v>
      </c>
      <c r="AK25" s="145">
        <f t="shared" si="10"/>
        <v>0</v>
      </c>
      <c r="AL25" s="145">
        <f t="shared" si="10"/>
        <v>0</v>
      </c>
      <c r="AM25" s="145">
        <f>AM30</f>
        <v>0</v>
      </c>
      <c r="AN25" s="145">
        <f aca="true" t="shared" si="11" ref="AN25:AS25">AN30</f>
        <v>0</v>
      </c>
      <c r="AO25" s="145">
        <f t="shared" si="11"/>
        <v>12.1</v>
      </c>
      <c r="AP25" s="145">
        <f t="shared" si="11"/>
        <v>0</v>
      </c>
      <c r="AQ25" s="145">
        <f t="shared" si="11"/>
        <v>0</v>
      </c>
      <c r="AR25" s="145">
        <f t="shared" si="11"/>
        <v>0</v>
      </c>
      <c r="AS25" s="145">
        <f t="shared" si="11"/>
        <v>0</v>
      </c>
      <c r="AT25" s="275"/>
    </row>
    <row r="26" spans="1:46" ht="31.5">
      <c r="A26" s="140" t="s">
        <v>505</v>
      </c>
      <c r="B26" s="134" t="s">
        <v>506</v>
      </c>
      <c r="C26" s="136" t="s">
        <v>274</v>
      </c>
      <c r="D26" s="145">
        <v>0</v>
      </c>
      <c r="E26" s="145">
        <v>0</v>
      </c>
      <c r="F26" s="145">
        <v>0</v>
      </c>
      <c r="G26" s="145">
        <v>0</v>
      </c>
      <c r="H26" s="145">
        <v>0</v>
      </c>
      <c r="I26" s="145">
        <v>0</v>
      </c>
      <c r="J26" s="145">
        <v>0</v>
      </c>
      <c r="K26" s="145">
        <v>0</v>
      </c>
      <c r="L26" s="145">
        <v>0</v>
      </c>
      <c r="M26" s="145">
        <v>0</v>
      </c>
      <c r="N26" s="145">
        <v>0</v>
      </c>
      <c r="O26" s="145">
        <v>0</v>
      </c>
      <c r="P26" s="145">
        <v>0</v>
      </c>
      <c r="Q26" s="145">
        <v>0</v>
      </c>
      <c r="R26" s="145">
        <v>0</v>
      </c>
      <c r="S26" s="145">
        <v>0</v>
      </c>
      <c r="T26" s="145">
        <v>0</v>
      </c>
      <c r="U26" s="145">
        <v>0</v>
      </c>
      <c r="V26" s="145">
        <v>0</v>
      </c>
      <c r="W26" s="145">
        <v>0</v>
      </c>
      <c r="X26" s="145">
        <v>0</v>
      </c>
      <c r="Y26" s="145">
        <v>0</v>
      </c>
      <c r="Z26" s="145">
        <v>0</v>
      </c>
      <c r="AA26" s="145">
        <v>0</v>
      </c>
      <c r="AB26" s="145">
        <v>0</v>
      </c>
      <c r="AC26" s="145">
        <v>0</v>
      </c>
      <c r="AD26" s="145">
        <v>0</v>
      </c>
      <c r="AE26" s="145">
        <v>0</v>
      </c>
      <c r="AF26" s="145">
        <v>0</v>
      </c>
      <c r="AG26" s="145">
        <v>0</v>
      </c>
      <c r="AH26" s="145">
        <v>0</v>
      </c>
      <c r="AI26" s="145">
        <v>0</v>
      </c>
      <c r="AJ26" s="145">
        <v>0</v>
      </c>
      <c r="AK26" s="145">
        <v>0</v>
      </c>
      <c r="AL26" s="145">
        <v>0</v>
      </c>
      <c r="AM26" s="145">
        <v>0</v>
      </c>
      <c r="AN26" s="145">
        <v>0</v>
      </c>
      <c r="AO26" s="145">
        <v>0</v>
      </c>
      <c r="AP26" s="145">
        <v>0</v>
      </c>
      <c r="AQ26" s="145">
        <v>0</v>
      </c>
      <c r="AR26" s="145">
        <v>0</v>
      </c>
      <c r="AS26" s="145">
        <v>0</v>
      </c>
      <c r="AT26" s="275"/>
    </row>
    <row r="27" spans="1:46" ht="15.75">
      <c r="A27" s="140" t="s">
        <v>507</v>
      </c>
      <c r="B27" s="134" t="s">
        <v>508</v>
      </c>
      <c r="C27" s="136" t="s">
        <v>274</v>
      </c>
      <c r="D27" s="145">
        <f>D67</f>
        <v>0</v>
      </c>
      <c r="E27" s="145">
        <f aca="true" t="shared" si="12" ref="E27:AS27">E67</f>
        <v>0</v>
      </c>
      <c r="F27" s="145">
        <f>F67</f>
        <v>0</v>
      </c>
      <c r="G27" s="145">
        <f t="shared" si="12"/>
        <v>0</v>
      </c>
      <c r="H27" s="145">
        <f t="shared" si="12"/>
        <v>0</v>
      </c>
      <c r="I27" s="145">
        <f t="shared" si="12"/>
        <v>0</v>
      </c>
      <c r="J27" s="145">
        <f t="shared" si="12"/>
        <v>0</v>
      </c>
      <c r="K27" s="145">
        <f>K58</f>
        <v>2</v>
      </c>
      <c r="L27" s="145">
        <f t="shared" si="12"/>
        <v>0</v>
      </c>
      <c r="M27" s="145">
        <f t="shared" si="12"/>
        <v>0</v>
      </c>
      <c r="N27" s="145">
        <f t="shared" si="12"/>
        <v>0</v>
      </c>
      <c r="O27" s="145">
        <f t="shared" si="12"/>
        <v>0</v>
      </c>
      <c r="P27" s="145">
        <f t="shared" si="12"/>
        <v>0</v>
      </c>
      <c r="Q27" s="145">
        <f t="shared" si="12"/>
        <v>0</v>
      </c>
      <c r="R27" s="145">
        <f t="shared" si="12"/>
        <v>0</v>
      </c>
      <c r="S27" s="145">
        <f t="shared" si="12"/>
        <v>0</v>
      </c>
      <c r="T27" s="145">
        <f t="shared" si="12"/>
        <v>0</v>
      </c>
      <c r="U27" s="145">
        <f t="shared" si="12"/>
        <v>0</v>
      </c>
      <c r="V27" s="145">
        <f t="shared" si="12"/>
        <v>0</v>
      </c>
      <c r="W27" s="145">
        <f t="shared" si="12"/>
        <v>0</v>
      </c>
      <c r="X27" s="145">
        <f t="shared" si="12"/>
        <v>0</v>
      </c>
      <c r="Y27" s="145">
        <f>Y58</f>
        <v>2</v>
      </c>
      <c r="Z27" s="145">
        <f t="shared" si="12"/>
        <v>0</v>
      </c>
      <c r="AA27" s="145">
        <f t="shared" si="12"/>
        <v>0</v>
      </c>
      <c r="AB27" s="145">
        <f t="shared" si="12"/>
        <v>0</v>
      </c>
      <c r="AC27" s="145">
        <f t="shared" si="12"/>
        <v>0</v>
      </c>
      <c r="AD27" s="145">
        <f t="shared" si="12"/>
        <v>0</v>
      </c>
      <c r="AE27" s="145">
        <f t="shared" si="12"/>
        <v>0</v>
      </c>
      <c r="AF27" s="145">
        <f t="shared" si="12"/>
        <v>0</v>
      </c>
      <c r="AG27" s="145">
        <f t="shared" si="12"/>
        <v>0</v>
      </c>
      <c r="AH27" s="145">
        <f t="shared" si="12"/>
        <v>0</v>
      </c>
      <c r="AI27" s="145">
        <f t="shared" si="12"/>
        <v>0</v>
      </c>
      <c r="AJ27" s="145">
        <f t="shared" si="12"/>
        <v>0</v>
      </c>
      <c r="AK27" s="145">
        <f t="shared" si="12"/>
        <v>0</v>
      </c>
      <c r="AL27" s="145">
        <f t="shared" si="12"/>
        <v>0</v>
      </c>
      <c r="AM27" s="145">
        <f>AM58</f>
        <v>2</v>
      </c>
      <c r="AN27" s="145">
        <f t="shared" si="12"/>
        <v>0</v>
      </c>
      <c r="AO27" s="145">
        <f t="shared" si="12"/>
        <v>0</v>
      </c>
      <c r="AP27" s="145">
        <f t="shared" si="12"/>
        <v>0</v>
      </c>
      <c r="AQ27" s="145">
        <f t="shared" si="12"/>
        <v>0</v>
      </c>
      <c r="AR27" s="145">
        <f t="shared" si="12"/>
        <v>0</v>
      </c>
      <c r="AS27" s="145">
        <f t="shared" si="12"/>
        <v>0</v>
      </c>
      <c r="AT27" s="275"/>
    </row>
    <row r="28" spans="1:46" ht="31.5">
      <c r="A28" s="140" t="s">
        <v>509</v>
      </c>
      <c r="B28" s="135" t="s">
        <v>510</v>
      </c>
      <c r="C28" s="136" t="s">
        <v>274</v>
      </c>
      <c r="D28" s="145">
        <v>0</v>
      </c>
      <c r="E28" s="145">
        <v>0</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45">
        <v>0</v>
      </c>
      <c r="X28" s="145">
        <v>0</v>
      </c>
      <c r="Y28" s="145">
        <v>0</v>
      </c>
      <c r="Z28" s="145">
        <v>0</v>
      </c>
      <c r="AA28" s="145">
        <v>0</v>
      </c>
      <c r="AB28" s="145">
        <v>0</v>
      </c>
      <c r="AC28" s="145">
        <v>0</v>
      </c>
      <c r="AD28" s="145">
        <v>0</v>
      </c>
      <c r="AE28" s="145">
        <v>0</v>
      </c>
      <c r="AF28" s="145">
        <v>0</v>
      </c>
      <c r="AG28" s="145">
        <v>0</v>
      </c>
      <c r="AH28" s="145">
        <v>0</v>
      </c>
      <c r="AI28" s="145">
        <v>0</v>
      </c>
      <c r="AJ28" s="145">
        <v>0</v>
      </c>
      <c r="AK28" s="145">
        <v>0</v>
      </c>
      <c r="AL28" s="145">
        <v>0</v>
      </c>
      <c r="AM28" s="145">
        <v>0</v>
      </c>
      <c r="AN28" s="145">
        <v>0</v>
      </c>
      <c r="AO28" s="145">
        <v>0</v>
      </c>
      <c r="AP28" s="145">
        <v>0</v>
      </c>
      <c r="AQ28" s="145">
        <v>0</v>
      </c>
      <c r="AR28" s="145">
        <v>0</v>
      </c>
      <c r="AS28" s="145">
        <v>0</v>
      </c>
      <c r="AT28" s="275"/>
    </row>
    <row r="29" spans="1:46" ht="15.75">
      <c r="A29" s="140" t="s">
        <v>511</v>
      </c>
      <c r="B29" s="135" t="s">
        <v>512</v>
      </c>
      <c r="C29" s="136" t="s">
        <v>274</v>
      </c>
      <c r="D29" s="145">
        <f>D62</f>
        <v>0</v>
      </c>
      <c r="E29" s="145">
        <f aca="true" t="shared" si="13" ref="E29:J29">E62</f>
        <v>0</v>
      </c>
      <c r="F29" s="145">
        <f t="shared" si="13"/>
        <v>0</v>
      </c>
      <c r="G29" s="145">
        <f t="shared" si="13"/>
        <v>0</v>
      </c>
      <c r="H29" s="145">
        <f t="shared" si="13"/>
        <v>0</v>
      </c>
      <c r="I29" s="145">
        <f t="shared" si="13"/>
        <v>0</v>
      </c>
      <c r="J29" s="145">
        <f t="shared" si="13"/>
        <v>0</v>
      </c>
      <c r="K29" s="145">
        <f>K62</f>
        <v>0</v>
      </c>
      <c r="L29" s="145">
        <f aca="true" t="shared" si="14" ref="L29:Q29">L62</f>
        <v>0</v>
      </c>
      <c r="M29" s="145">
        <f t="shared" si="14"/>
        <v>0</v>
      </c>
      <c r="N29" s="145">
        <f t="shared" si="14"/>
        <v>0</v>
      </c>
      <c r="O29" s="145">
        <f t="shared" si="14"/>
        <v>0</v>
      </c>
      <c r="P29" s="145">
        <f t="shared" si="14"/>
        <v>0</v>
      </c>
      <c r="Q29" s="145">
        <f t="shared" si="14"/>
        <v>0</v>
      </c>
      <c r="R29" s="145">
        <f>R62</f>
        <v>0</v>
      </c>
      <c r="S29" s="145">
        <f aca="true" t="shared" si="15" ref="S29:X29">S62</f>
        <v>0</v>
      </c>
      <c r="T29" s="145">
        <f t="shared" si="15"/>
        <v>0</v>
      </c>
      <c r="U29" s="145">
        <f t="shared" si="15"/>
        <v>0</v>
      </c>
      <c r="V29" s="145">
        <f t="shared" si="15"/>
        <v>0</v>
      </c>
      <c r="W29" s="145">
        <f t="shared" si="15"/>
        <v>0</v>
      </c>
      <c r="X29" s="145">
        <f t="shared" si="15"/>
        <v>0</v>
      </c>
      <c r="Y29" s="145">
        <f>Y62</f>
        <v>0</v>
      </c>
      <c r="Z29" s="145">
        <f aca="true" t="shared" si="16" ref="Z29:AE29">Z62</f>
        <v>0</v>
      </c>
      <c r="AA29" s="145">
        <f t="shared" si="16"/>
        <v>0</v>
      </c>
      <c r="AB29" s="145">
        <f t="shared" si="16"/>
        <v>0</v>
      </c>
      <c r="AC29" s="145">
        <f t="shared" si="16"/>
        <v>0</v>
      </c>
      <c r="AD29" s="145">
        <f t="shared" si="16"/>
        <v>0</v>
      </c>
      <c r="AE29" s="145">
        <f t="shared" si="16"/>
        <v>0</v>
      </c>
      <c r="AF29" s="145">
        <f>AF62</f>
        <v>0</v>
      </c>
      <c r="AG29" s="145">
        <f aca="true" t="shared" si="17" ref="AG29:AL29">AG62</f>
        <v>0</v>
      </c>
      <c r="AH29" s="145">
        <f t="shared" si="17"/>
        <v>0</v>
      </c>
      <c r="AI29" s="145">
        <f t="shared" si="17"/>
        <v>0</v>
      </c>
      <c r="AJ29" s="145">
        <f t="shared" si="17"/>
        <v>0</v>
      </c>
      <c r="AK29" s="145">
        <f t="shared" si="17"/>
        <v>0</v>
      </c>
      <c r="AL29" s="145">
        <f t="shared" si="17"/>
        <v>0</v>
      </c>
      <c r="AM29" s="145">
        <f>AM62</f>
        <v>0</v>
      </c>
      <c r="AN29" s="145">
        <f aca="true" t="shared" si="18" ref="AN29:AS29">AN62</f>
        <v>0</v>
      </c>
      <c r="AO29" s="145">
        <f t="shared" si="18"/>
        <v>0</v>
      </c>
      <c r="AP29" s="145">
        <f t="shared" si="18"/>
        <v>0</v>
      </c>
      <c r="AQ29" s="145">
        <f t="shared" si="18"/>
        <v>0</v>
      </c>
      <c r="AR29" s="145">
        <f t="shared" si="18"/>
        <v>0</v>
      </c>
      <c r="AS29" s="145">
        <f t="shared" si="18"/>
        <v>0</v>
      </c>
      <c r="AT29" s="275"/>
    </row>
    <row r="30" spans="1:46" ht="31.5">
      <c r="A30" s="237">
        <v>1</v>
      </c>
      <c r="B30" s="137" t="s">
        <v>273</v>
      </c>
      <c r="C30" s="136" t="s">
        <v>274</v>
      </c>
      <c r="D30" s="145">
        <f>D31+D58</f>
        <v>2</v>
      </c>
      <c r="E30" s="145">
        <f aca="true" t="shared" si="19" ref="E30:Q30">E31</f>
        <v>0</v>
      </c>
      <c r="F30" s="145">
        <f t="shared" si="19"/>
        <v>12.1</v>
      </c>
      <c r="G30" s="145">
        <f t="shared" si="19"/>
        <v>0</v>
      </c>
      <c r="H30" s="145">
        <f t="shared" si="19"/>
        <v>0</v>
      </c>
      <c r="I30" s="145">
        <f t="shared" si="19"/>
        <v>0</v>
      </c>
      <c r="J30" s="145">
        <f t="shared" si="19"/>
        <v>0</v>
      </c>
      <c r="K30" s="145">
        <f t="shared" si="19"/>
        <v>0</v>
      </c>
      <c r="L30" s="145">
        <f t="shared" si="19"/>
        <v>0</v>
      </c>
      <c r="M30" s="145">
        <f t="shared" si="19"/>
        <v>12.1</v>
      </c>
      <c r="N30" s="145">
        <f t="shared" si="19"/>
        <v>0</v>
      </c>
      <c r="O30" s="145">
        <f t="shared" si="19"/>
        <v>0</v>
      </c>
      <c r="P30" s="145">
        <f t="shared" si="19"/>
        <v>0</v>
      </c>
      <c r="Q30" s="145">
        <f t="shared" si="19"/>
        <v>0</v>
      </c>
      <c r="R30" s="145">
        <f>R31+R58</f>
        <v>2</v>
      </c>
      <c r="S30" s="145">
        <f aca="true" t="shared" si="20" ref="S30:AE30">S31</f>
        <v>0</v>
      </c>
      <c r="T30" s="145">
        <f t="shared" si="20"/>
        <v>12.1</v>
      </c>
      <c r="U30" s="145">
        <f t="shared" si="20"/>
        <v>0</v>
      </c>
      <c r="V30" s="145">
        <f t="shared" si="20"/>
        <v>0</v>
      </c>
      <c r="W30" s="145">
        <f t="shared" si="20"/>
        <v>0</v>
      </c>
      <c r="X30" s="145">
        <f t="shared" si="20"/>
        <v>0</v>
      </c>
      <c r="Y30" s="145">
        <f t="shared" si="20"/>
        <v>0</v>
      </c>
      <c r="Z30" s="145">
        <f t="shared" si="20"/>
        <v>0</v>
      </c>
      <c r="AA30" s="145">
        <f t="shared" si="20"/>
        <v>12.1</v>
      </c>
      <c r="AB30" s="145">
        <f t="shared" si="20"/>
        <v>0</v>
      </c>
      <c r="AC30" s="145">
        <f t="shared" si="20"/>
        <v>0</v>
      </c>
      <c r="AD30" s="145">
        <f t="shared" si="20"/>
        <v>0</v>
      </c>
      <c r="AE30" s="145">
        <f t="shared" si="20"/>
        <v>0</v>
      </c>
      <c r="AF30" s="145">
        <f>AF31+AF58</f>
        <v>2</v>
      </c>
      <c r="AG30" s="145">
        <f aca="true" t="shared" si="21" ref="AG30:AS30">AG31</f>
        <v>0</v>
      </c>
      <c r="AH30" s="145">
        <f t="shared" si="21"/>
        <v>12.1</v>
      </c>
      <c r="AI30" s="145">
        <f t="shared" si="21"/>
        <v>0</v>
      </c>
      <c r="AJ30" s="145">
        <f t="shared" si="21"/>
        <v>0</v>
      </c>
      <c r="AK30" s="145">
        <f t="shared" si="21"/>
        <v>0</v>
      </c>
      <c r="AL30" s="145">
        <f t="shared" si="21"/>
        <v>0</v>
      </c>
      <c r="AM30" s="145">
        <f t="shared" si="21"/>
        <v>0</v>
      </c>
      <c r="AN30" s="145">
        <f t="shared" si="21"/>
        <v>0</v>
      </c>
      <c r="AO30" s="145">
        <f t="shared" si="21"/>
        <v>12.1</v>
      </c>
      <c r="AP30" s="145">
        <f t="shared" si="21"/>
        <v>0</v>
      </c>
      <c r="AQ30" s="145">
        <f t="shared" si="21"/>
        <v>0</v>
      </c>
      <c r="AR30" s="145">
        <f t="shared" si="21"/>
        <v>0</v>
      </c>
      <c r="AS30" s="145">
        <f t="shared" si="21"/>
        <v>0</v>
      </c>
      <c r="AT30" s="275"/>
    </row>
    <row r="31" spans="1:46" ht="31.5">
      <c r="A31" s="140" t="s">
        <v>301</v>
      </c>
      <c r="B31" s="137" t="s">
        <v>276</v>
      </c>
      <c r="C31" s="136" t="s">
        <v>274</v>
      </c>
      <c r="D31" s="145">
        <f aca="true" t="shared" si="22" ref="D31:AS31">SUM(D32:D57)</f>
        <v>0</v>
      </c>
      <c r="E31" s="145">
        <f t="shared" si="22"/>
        <v>0</v>
      </c>
      <c r="F31" s="145">
        <f t="shared" si="22"/>
        <v>12.1</v>
      </c>
      <c r="G31" s="145">
        <f t="shared" si="22"/>
        <v>0</v>
      </c>
      <c r="H31" s="145">
        <f t="shared" si="22"/>
        <v>0</v>
      </c>
      <c r="I31" s="145">
        <f t="shared" si="22"/>
        <v>0</v>
      </c>
      <c r="J31" s="145">
        <f t="shared" si="22"/>
        <v>0</v>
      </c>
      <c r="K31" s="145">
        <f t="shared" si="22"/>
        <v>0</v>
      </c>
      <c r="L31" s="145">
        <f t="shared" si="22"/>
        <v>0</v>
      </c>
      <c r="M31" s="145">
        <f t="shared" si="22"/>
        <v>12.1</v>
      </c>
      <c r="N31" s="145">
        <f t="shared" si="22"/>
        <v>0</v>
      </c>
      <c r="O31" s="145">
        <f t="shared" si="22"/>
        <v>0</v>
      </c>
      <c r="P31" s="145">
        <f t="shared" si="22"/>
        <v>0</v>
      </c>
      <c r="Q31" s="145">
        <f t="shared" si="22"/>
        <v>0</v>
      </c>
      <c r="R31" s="145">
        <f t="shared" si="22"/>
        <v>0</v>
      </c>
      <c r="S31" s="145">
        <f t="shared" si="22"/>
        <v>0</v>
      </c>
      <c r="T31" s="145">
        <f t="shared" si="22"/>
        <v>12.1</v>
      </c>
      <c r="U31" s="145">
        <f t="shared" si="22"/>
        <v>0</v>
      </c>
      <c r="V31" s="145">
        <f t="shared" si="22"/>
        <v>0</v>
      </c>
      <c r="W31" s="145">
        <f t="shared" si="22"/>
        <v>0</v>
      </c>
      <c r="X31" s="145">
        <f t="shared" si="22"/>
        <v>0</v>
      </c>
      <c r="Y31" s="145">
        <f t="shared" si="22"/>
        <v>0</v>
      </c>
      <c r="Z31" s="145">
        <f t="shared" si="22"/>
        <v>0</v>
      </c>
      <c r="AA31" s="145">
        <f t="shared" si="22"/>
        <v>12.1</v>
      </c>
      <c r="AB31" s="145">
        <f t="shared" si="22"/>
        <v>0</v>
      </c>
      <c r="AC31" s="145">
        <f t="shared" si="22"/>
        <v>0</v>
      </c>
      <c r="AD31" s="145">
        <f t="shared" si="22"/>
        <v>0</v>
      </c>
      <c r="AE31" s="145">
        <f t="shared" si="22"/>
        <v>0</v>
      </c>
      <c r="AF31" s="145">
        <f t="shared" si="22"/>
        <v>0</v>
      </c>
      <c r="AG31" s="145">
        <f t="shared" si="22"/>
        <v>0</v>
      </c>
      <c r="AH31" s="145">
        <f t="shared" si="22"/>
        <v>12.1</v>
      </c>
      <c r="AI31" s="145">
        <f t="shared" si="22"/>
        <v>0</v>
      </c>
      <c r="AJ31" s="145">
        <f t="shared" si="22"/>
        <v>0</v>
      </c>
      <c r="AK31" s="145">
        <f t="shared" si="22"/>
        <v>0</v>
      </c>
      <c r="AL31" s="145">
        <f t="shared" si="22"/>
        <v>0</v>
      </c>
      <c r="AM31" s="145">
        <f t="shared" si="22"/>
        <v>0</v>
      </c>
      <c r="AN31" s="145">
        <f t="shared" si="22"/>
        <v>0</v>
      </c>
      <c r="AO31" s="145">
        <f t="shared" si="22"/>
        <v>12.1</v>
      </c>
      <c r="AP31" s="145">
        <f t="shared" si="22"/>
        <v>0</v>
      </c>
      <c r="AQ31" s="145">
        <f t="shared" si="22"/>
        <v>0</v>
      </c>
      <c r="AR31" s="145">
        <f t="shared" si="22"/>
        <v>0</v>
      </c>
      <c r="AS31" s="145">
        <f t="shared" si="22"/>
        <v>0</v>
      </c>
      <c r="AT31" s="275"/>
    </row>
    <row r="32" spans="1:46" ht="15.75">
      <c r="A32" s="248" t="str">
        <f>1!A33</f>
        <v>1.1.1</v>
      </c>
      <c r="B32" s="178" t="str">
        <f>1!B33</f>
        <v>Реконструкция ВЛ-10 кВ от ТП -165 до ТП-186 (СИП), п.Иноземцево, L= 0,3 км</v>
      </c>
      <c r="C32" s="92" t="str">
        <f>1!C33</f>
        <v>G_Gelezno_014</v>
      </c>
      <c r="D32" s="129"/>
      <c r="E32" s="129"/>
      <c r="F32" s="129">
        <f>4!J35</f>
        <v>0.3</v>
      </c>
      <c r="G32" s="129"/>
      <c r="H32" s="129"/>
      <c r="I32" s="129"/>
      <c r="J32" s="129"/>
      <c r="K32" s="129"/>
      <c r="L32" s="129"/>
      <c r="M32" s="129">
        <f>4!Q35</f>
        <v>0.3</v>
      </c>
      <c r="N32" s="129"/>
      <c r="O32" s="129"/>
      <c r="P32" s="129"/>
      <c r="Q32" s="129"/>
      <c r="R32" s="129"/>
      <c r="S32" s="129"/>
      <c r="T32" s="129">
        <f>F32</f>
        <v>0.3</v>
      </c>
      <c r="U32" s="129"/>
      <c r="V32" s="129"/>
      <c r="W32" s="129"/>
      <c r="X32" s="129"/>
      <c r="Y32" s="129"/>
      <c r="Z32" s="129"/>
      <c r="AA32" s="129">
        <f aca="true" t="shared" si="23" ref="AA32:AA53">M32</f>
        <v>0.3</v>
      </c>
      <c r="AB32" s="129"/>
      <c r="AC32" s="129"/>
      <c r="AD32" s="129"/>
      <c r="AE32" s="129"/>
      <c r="AF32" s="129"/>
      <c r="AG32" s="129"/>
      <c r="AH32" s="129">
        <f>T32</f>
        <v>0.3</v>
      </c>
      <c r="AI32" s="129"/>
      <c r="AJ32" s="129"/>
      <c r="AK32" s="129"/>
      <c r="AL32" s="129"/>
      <c r="AM32" s="129"/>
      <c r="AN32" s="129"/>
      <c r="AO32" s="129">
        <f aca="true" t="shared" si="24" ref="AO32:AO53">AA32</f>
        <v>0.3</v>
      </c>
      <c r="AP32" s="129"/>
      <c r="AQ32" s="129"/>
      <c r="AR32" s="129"/>
      <c r="AS32" s="129"/>
      <c r="AT32" s="275"/>
    </row>
    <row r="33" spans="1:46" ht="31.5">
      <c r="A33" s="248" t="str">
        <f>1!A34</f>
        <v>1.1.2</v>
      </c>
      <c r="B33" s="178" t="str">
        <f>1!B34</f>
        <v>Реконструкция ВЛ-0,4 кВ в СИП от ТП-30 ул.Октябрьская, г.Железноводск, L=0,5 км</v>
      </c>
      <c r="C33" s="92" t="str">
        <f>1!C34</f>
        <v>G_Gelezno_015</v>
      </c>
      <c r="D33" s="129"/>
      <c r="E33" s="129"/>
      <c r="F33" s="129">
        <f>4!J36</f>
        <v>0.5</v>
      </c>
      <c r="G33" s="129"/>
      <c r="H33" s="129"/>
      <c r="I33" s="129"/>
      <c r="J33" s="129"/>
      <c r="K33" s="129"/>
      <c r="L33" s="129"/>
      <c r="M33" s="129">
        <f>4!Q36</f>
        <v>0.5</v>
      </c>
      <c r="N33" s="129"/>
      <c r="O33" s="129"/>
      <c r="P33" s="129"/>
      <c r="Q33" s="129"/>
      <c r="R33" s="129"/>
      <c r="S33" s="129"/>
      <c r="T33" s="129">
        <f aca="true" t="shared" si="25" ref="T33:T55">F33</f>
        <v>0.5</v>
      </c>
      <c r="U33" s="129"/>
      <c r="V33" s="129"/>
      <c r="W33" s="129"/>
      <c r="X33" s="129"/>
      <c r="Y33" s="129"/>
      <c r="Z33" s="129"/>
      <c r="AA33" s="129">
        <f t="shared" si="23"/>
        <v>0.5</v>
      </c>
      <c r="AB33" s="129"/>
      <c r="AC33" s="129"/>
      <c r="AD33" s="129"/>
      <c r="AE33" s="129"/>
      <c r="AF33" s="129"/>
      <c r="AG33" s="129"/>
      <c r="AH33" s="129">
        <f aca="true" t="shared" si="26" ref="AH33:AH55">T33</f>
        <v>0.5</v>
      </c>
      <c r="AI33" s="129"/>
      <c r="AJ33" s="129"/>
      <c r="AK33" s="129"/>
      <c r="AL33" s="129"/>
      <c r="AM33" s="129"/>
      <c r="AN33" s="129"/>
      <c r="AO33" s="129">
        <f t="shared" si="24"/>
        <v>0.5</v>
      </c>
      <c r="AP33" s="129"/>
      <c r="AQ33" s="129"/>
      <c r="AR33" s="129"/>
      <c r="AS33" s="129"/>
      <c r="AT33" s="275"/>
    </row>
    <row r="34" spans="1:46" ht="31.5">
      <c r="A34" s="248" t="str">
        <f>1!A35</f>
        <v>1.1.3</v>
      </c>
      <c r="B34" s="178" t="str">
        <f>1!B35</f>
        <v>Реконструкция ВЛ-0,4 кВ в СИП от ТП-31 ул.Октябрьская, г.Железноводск, L=0,4 км</v>
      </c>
      <c r="C34" s="92" t="str">
        <f>1!C35</f>
        <v>G_Gelezno_016</v>
      </c>
      <c r="D34" s="129"/>
      <c r="E34" s="129"/>
      <c r="F34" s="129">
        <f>4!J37</f>
        <v>0.4</v>
      </c>
      <c r="G34" s="129"/>
      <c r="H34" s="129"/>
      <c r="I34" s="129"/>
      <c r="J34" s="129"/>
      <c r="K34" s="129"/>
      <c r="L34" s="129"/>
      <c r="M34" s="129">
        <f>4!Q37</f>
        <v>0.4</v>
      </c>
      <c r="N34" s="129"/>
      <c r="O34" s="129"/>
      <c r="P34" s="129"/>
      <c r="Q34" s="129"/>
      <c r="R34" s="129"/>
      <c r="S34" s="129"/>
      <c r="T34" s="129">
        <f t="shared" si="25"/>
        <v>0.4</v>
      </c>
      <c r="U34" s="129"/>
      <c r="V34" s="129"/>
      <c r="W34" s="129"/>
      <c r="X34" s="129"/>
      <c r="Y34" s="129"/>
      <c r="Z34" s="129"/>
      <c r="AA34" s="129">
        <f t="shared" si="23"/>
        <v>0.4</v>
      </c>
      <c r="AB34" s="129"/>
      <c r="AC34" s="129"/>
      <c r="AD34" s="129"/>
      <c r="AE34" s="129"/>
      <c r="AF34" s="129"/>
      <c r="AG34" s="129"/>
      <c r="AH34" s="129">
        <f t="shared" si="26"/>
        <v>0.4</v>
      </c>
      <c r="AI34" s="129"/>
      <c r="AJ34" s="129"/>
      <c r="AK34" s="129"/>
      <c r="AL34" s="129"/>
      <c r="AM34" s="129"/>
      <c r="AN34" s="129"/>
      <c r="AO34" s="129">
        <f t="shared" si="24"/>
        <v>0.4</v>
      </c>
      <c r="AP34" s="129"/>
      <c r="AQ34" s="129"/>
      <c r="AR34" s="129"/>
      <c r="AS34" s="129"/>
      <c r="AT34" s="275"/>
    </row>
    <row r="35" spans="1:46" ht="15.75">
      <c r="A35" s="248" t="str">
        <f>1!A36</f>
        <v>1.1.4</v>
      </c>
      <c r="B35" s="178" t="str">
        <f>1!B36</f>
        <v>Реконструкция ВЛ-0,4 кВ в СИП по ул.Развальская, г.Железноводск, L=0,25 км</v>
      </c>
      <c r="C35" s="92" t="str">
        <f>1!C36</f>
        <v>G_Gelezno_017</v>
      </c>
      <c r="D35" s="129"/>
      <c r="E35" s="129"/>
      <c r="F35" s="129">
        <f>4!J38</f>
        <v>0.25</v>
      </c>
      <c r="G35" s="129"/>
      <c r="H35" s="129"/>
      <c r="I35" s="129"/>
      <c r="J35" s="129"/>
      <c r="K35" s="129"/>
      <c r="L35" s="129"/>
      <c r="M35" s="129">
        <f>4!Q38</f>
        <v>0.25</v>
      </c>
      <c r="N35" s="129"/>
      <c r="O35" s="129"/>
      <c r="P35" s="129"/>
      <c r="Q35" s="129"/>
      <c r="R35" s="129"/>
      <c r="S35" s="129"/>
      <c r="T35" s="129">
        <f t="shared" si="25"/>
        <v>0.25</v>
      </c>
      <c r="U35" s="129"/>
      <c r="V35" s="129"/>
      <c r="W35" s="129"/>
      <c r="X35" s="129"/>
      <c r="Y35" s="129"/>
      <c r="Z35" s="129"/>
      <c r="AA35" s="129">
        <f t="shared" si="23"/>
        <v>0.25</v>
      </c>
      <c r="AB35" s="129"/>
      <c r="AC35" s="129"/>
      <c r="AD35" s="129"/>
      <c r="AE35" s="129"/>
      <c r="AF35" s="129"/>
      <c r="AG35" s="129"/>
      <c r="AH35" s="129">
        <f t="shared" si="26"/>
        <v>0.25</v>
      </c>
      <c r="AI35" s="129"/>
      <c r="AJ35" s="129"/>
      <c r="AK35" s="129"/>
      <c r="AL35" s="129"/>
      <c r="AM35" s="129"/>
      <c r="AN35" s="129"/>
      <c r="AO35" s="129">
        <f t="shared" si="24"/>
        <v>0.25</v>
      </c>
      <c r="AP35" s="129"/>
      <c r="AQ35" s="129"/>
      <c r="AR35" s="129"/>
      <c r="AS35" s="129"/>
      <c r="AT35" s="275"/>
    </row>
    <row r="36" spans="1:46" ht="31.5">
      <c r="A36" s="248" t="str">
        <f>1!A37</f>
        <v>1.1.5</v>
      </c>
      <c r="B36" s="178" t="str">
        <f>1!B37</f>
        <v>Реконструкция ВЛ-0,4 кВ в СИП по ул.Пушкина от ТП-185, п.Иноземцево, L=0,35 км</v>
      </c>
      <c r="C36" s="92" t="str">
        <f>1!C37</f>
        <v>G_Gelezno_018</v>
      </c>
      <c r="D36" s="129"/>
      <c r="E36" s="129"/>
      <c r="F36" s="129">
        <f>4!J39</f>
        <v>0.35</v>
      </c>
      <c r="G36" s="129"/>
      <c r="H36" s="129"/>
      <c r="I36" s="129"/>
      <c r="J36" s="129"/>
      <c r="K36" s="129"/>
      <c r="L36" s="129"/>
      <c r="M36" s="129">
        <f>4!Q39</f>
        <v>0.35</v>
      </c>
      <c r="N36" s="129"/>
      <c r="O36" s="129"/>
      <c r="P36" s="129"/>
      <c r="Q36" s="129"/>
      <c r="R36" s="129"/>
      <c r="S36" s="129"/>
      <c r="T36" s="129">
        <f t="shared" si="25"/>
        <v>0.35</v>
      </c>
      <c r="U36" s="129"/>
      <c r="V36" s="129"/>
      <c r="W36" s="129"/>
      <c r="X36" s="129"/>
      <c r="Y36" s="129"/>
      <c r="Z36" s="129"/>
      <c r="AA36" s="129">
        <f t="shared" si="23"/>
        <v>0.35</v>
      </c>
      <c r="AB36" s="129"/>
      <c r="AC36" s="129"/>
      <c r="AD36" s="129"/>
      <c r="AE36" s="129"/>
      <c r="AF36" s="129"/>
      <c r="AG36" s="129"/>
      <c r="AH36" s="129">
        <f t="shared" si="26"/>
        <v>0.35</v>
      </c>
      <c r="AI36" s="129"/>
      <c r="AJ36" s="129"/>
      <c r="AK36" s="129"/>
      <c r="AL36" s="129"/>
      <c r="AM36" s="129"/>
      <c r="AN36" s="129"/>
      <c r="AO36" s="129">
        <f t="shared" si="24"/>
        <v>0.35</v>
      </c>
      <c r="AP36" s="129"/>
      <c r="AQ36" s="129"/>
      <c r="AR36" s="129"/>
      <c r="AS36" s="129"/>
      <c r="AT36" s="275"/>
    </row>
    <row r="37" spans="1:46" ht="31.5">
      <c r="A37" s="248" t="str">
        <f>1!A38</f>
        <v>1.1.6</v>
      </c>
      <c r="B37" s="178" t="str">
        <f>1!B38</f>
        <v>Реконструкция ВЛ-0,4 кВ ул.Матросова ( инв.№ 0000412 ), г.Железноводск, пос.Бештау, L=0,18 км</v>
      </c>
      <c r="C37" s="92" t="str">
        <f>1!C38</f>
        <v>G_Gelezno_019</v>
      </c>
      <c r="D37" s="129"/>
      <c r="E37" s="129"/>
      <c r="F37" s="129">
        <f>4!J40</f>
        <v>0.18</v>
      </c>
      <c r="G37" s="129"/>
      <c r="H37" s="129"/>
      <c r="I37" s="129"/>
      <c r="J37" s="129"/>
      <c r="K37" s="129"/>
      <c r="L37" s="129"/>
      <c r="M37" s="129">
        <f>4!Q40</f>
        <v>0.18</v>
      </c>
      <c r="N37" s="129"/>
      <c r="O37" s="129"/>
      <c r="P37" s="129"/>
      <c r="Q37" s="129"/>
      <c r="R37" s="129"/>
      <c r="S37" s="129"/>
      <c r="T37" s="129">
        <f t="shared" si="25"/>
        <v>0.18</v>
      </c>
      <c r="U37" s="129"/>
      <c r="V37" s="129"/>
      <c r="W37" s="129"/>
      <c r="X37" s="129"/>
      <c r="Y37" s="129"/>
      <c r="Z37" s="129"/>
      <c r="AA37" s="129">
        <f t="shared" si="23"/>
        <v>0.18</v>
      </c>
      <c r="AB37" s="129"/>
      <c r="AC37" s="129"/>
      <c r="AD37" s="129"/>
      <c r="AE37" s="129"/>
      <c r="AF37" s="129"/>
      <c r="AG37" s="129"/>
      <c r="AH37" s="129">
        <f t="shared" si="26"/>
        <v>0.18</v>
      </c>
      <c r="AI37" s="129"/>
      <c r="AJ37" s="129"/>
      <c r="AK37" s="129"/>
      <c r="AL37" s="129"/>
      <c r="AM37" s="129"/>
      <c r="AN37" s="129"/>
      <c r="AO37" s="129">
        <f t="shared" si="24"/>
        <v>0.18</v>
      </c>
      <c r="AP37" s="129"/>
      <c r="AQ37" s="129"/>
      <c r="AR37" s="129"/>
      <c r="AS37" s="129"/>
      <c r="AT37" s="275"/>
    </row>
    <row r="38" spans="1:46" ht="31.5">
      <c r="A38" s="248" t="str">
        <f>1!A39</f>
        <v>1.1.7</v>
      </c>
      <c r="B38" s="178" t="str">
        <f>1!B39</f>
        <v>Реконструкция ВЛ-0,4 кВ ул.Ленинградская ( инв.№ 0000402 ), г.Железноводск, пос.Бештау, L=0,22 км</v>
      </c>
      <c r="C38" s="92" t="str">
        <f>1!C39</f>
        <v>G_Gelezno_020</v>
      </c>
      <c r="D38" s="129"/>
      <c r="E38" s="129"/>
      <c r="F38" s="129">
        <f>4!J41</f>
        <v>0.22</v>
      </c>
      <c r="G38" s="129"/>
      <c r="H38" s="129"/>
      <c r="I38" s="129"/>
      <c r="J38" s="129"/>
      <c r="K38" s="129"/>
      <c r="L38" s="129"/>
      <c r="M38" s="129">
        <f>4!Q41</f>
        <v>0.22</v>
      </c>
      <c r="N38" s="129"/>
      <c r="O38" s="129"/>
      <c r="P38" s="129"/>
      <c r="Q38" s="129"/>
      <c r="R38" s="129"/>
      <c r="S38" s="129"/>
      <c r="T38" s="129">
        <f t="shared" si="25"/>
        <v>0.22</v>
      </c>
      <c r="U38" s="129"/>
      <c r="V38" s="129"/>
      <c r="W38" s="129"/>
      <c r="X38" s="129"/>
      <c r="Y38" s="129"/>
      <c r="Z38" s="129"/>
      <c r="AA38" s="129">
        <f t="shared" si="23"/>
        <v>0.22</v>
      </c>
      <c r="AB38" s="129"/>
      <c r="AC38" s="129"/>
      <c r="AD38" s="129"/>
      <c r="AE38" s="129"/>
      <c r="AF38" s="129"/>
      <c r="AG38" s="129"/>
      <c r="AH38" s="129">
        <f t="shared" si="26"/>
        <v>0.22</v>
      </c>
      <c r="AI38" s="129"/>
      <c r="AJ38" s="129"/>
      <c r="AK38" s="129"/>
      <c r="AL38" s="129"/>
      <c r="AM38" s="129"/>
      <c r="AN38" s="129"/>
      <c r="AO38" s="129">
        <f t="shared" si="24"/>
        <v>0.22</v>
      </c>
      <c r="AP38" s="129"/>
      <c r="AQ38" s="129"/>
      <c r="AR38" s="129"/>
      <c r="AS38" s="129"/>
      <c r="AT38" s="275"/>
    </row>
    <row r="39" spans="1:46" ht="31.5">
      <c r="A39" s="248" t="str">
        <f>1!A40</f>
        <v>1.1.8</v>
      </c>
      <c r="B39" s="178" t="str">
        <f>1!B40</f>
        <v>Реконструкция ВЛ-0,4 кВ ул.Комарова ( инв. № 0000388 ), г.Железноводск, пос.Бештау, L=0,14 км</v>
      </c>
      <c r="C39" s="92" t="str">
        <f>1!C40</f>
        <v>G_Gelezno_021</v>
      </c>
      <c r="D39" s="129"/>
      <c r="E39" s="129"/>
      <c r="F39" s="129">
        <f>4!J42</f>
        <v>0.14</v>
      </c>
      <c r="G39" s="129"/>
      <c r="H39" s="129"/>
      <c r="I39" s="129"/>
      <c r="J39" s="129"/>
      <c r="K39" s="129"/>
      <c r="L39" s="129"/>
      <c r="M39" s="129">
        <f>4!Q42</f>
        <v>0.14</v>
      </c>
      <c r="N39" s="129"/>
      <c r="O39" s="129"/>
      <c r="P39" s="129"/>
      <c r="Q39" s="129"/>
      <c r="R39" s="129"/>
      <c r="S39" s="129"/>
      <c r="T39" s="129">
        <f t="shared" si="25"/>
        <v>0.14</v>
      </c>
      <c r="U39" s="129"/>
      <c r="V39" s="129"/>
      <c r="W39" s="129"/>
      <c r="X39" s="129"/>
      <c r="Y39" s="129"/>
      <c r="Z39" s="129"/>
      <c r="AA39" s="129">
        <f t="shared" si="23"/>
        <v>0.14</v>
      </c>
      <c r="AB39" s="129"/>
      <c r="AC39" s="129"/>
      <c r="AD39" s="129"/>
      <c r="AE39" s="129"/>
      <c r="AF39" s="129"/>
      <c r="AG39" s="129"/>
      <c r="AH39" s="129">
        <f t="shared" si="26"/>
        <v>0.14</v>
      </c>
      <c r="AI39" s="129"/>
      <c r="AJ39" s="129"/>
      <c r="AK39" s="129"/>
      <c r="AL39" s="129"/>
      <c r="AM39" s="129"/>
      <c r="AN39" s="129"/>
      <c r="AO39" s="129">
        <f t="shared" si="24"/>
        <v>0.14</v>
      </c>
      <c r="AP39" s="129"/>
      <c r="AQ39" s="129"/>
      <c r="AR39" s="129"/>
      <c r="AS39" s="129"/>
      <c r="AT39" s="275"/>
    </row>
    <row r="40" spans="1:46" ht="31.5">
      <c r="A40" s="248" t="str">
        <f>1!A41</f>
        <v>1.1.9</v>
      </c>
      <c r="B40" s="178" t="str">
        <f>1!B41</f>
        <v>Реконструкция ВЛ-0,4 кВ ул.Глинки ( инв.№ 0000357 ), г.Железноводск, пос.Бештау, L=0,64 км</v>
      </c>
      <c r="C40" s="92" t="str">
        <f>1!C41</f>
        <v>G_Gelezno_022</v>
      </c>
      <c r="D40" s="129"/>
      <c r="E40" s="129"/>
      <c r="F40" s="129">
        <f>4!J43</f>
        <v>0.64</v>
      </c>
      <c r="G40" s="129"/>
      <c r="H40" s="129"/>
      <c r="I40" s="129"/>
      <c r="J40" s="129"/>
      <c r="K40" s="129"/>
      <c r="L40" s="129"/>
      <c r="M40" s="129">
        <f>4!Q43</f>
        <v>0.64</v>
      </c>
      <c r="N40" s="129"/>
      <c r="O40" s="129"/>
      <c r="P40" s="129"/>
      <c r="Q40" s="129"/>
      <c r="R40" s="129"/>
      <c r="S40" s="129"/>
      <c r="T40" s="129">
        <f t="shared" si="25"/>
        <v>0.64</v>
      </c>
      <c r="U40" s="129"/>
      <c r="V40" s="129"/>
      <c r="W40" s="129"/>
      <c r="X40" s="129"/>
      <c r="Y40" s="129"/>
      <c r="Z40" s="129"/>
      <c r="AA40" s="129">
        <f t="shared" si="23"/>
        <v>0.64</v>
      </c>
      <c r="AB40" s="129"/>
      <c r="AC40" s="129"/>
      <c r="AD40" s="129"/>
      <c r="AE40" s="129"/>
      <c r="AF40" s="129"/>
      <c r="AG40" s="129"/>
      <c r="AH40" s="129">
        <f t="shared" si="26"/>
        <v>0.64</v>
      </c>
      <c r="AI40" s="129"/>
      <c r="AJ40" s="129"/>
      <c r="AK40" s="129"/>
      <c r="AL40" s="129"/>
      <c r="AM40" s="129"/>
      <c r="AN40" s="129"/>
      <c r="AO40" s="129">
        <f t="shared" si="24"/>
        <v>0.64</v>
      </c>
      <c r="AP40" s="129"/>
      <c r="AQ40" s="129"/>
      <c r="AR40" s="129"/>
      <c r="AS40" s="129"/>
      <c r="AT40" s="275"/>
    </row>
    <row r="41" spans="1:46" ht="31.5">
      <c r="A41" s="248" t="str">
        <f>1!A42</f>
        <v>1.1.10</v>
      </c>
      <c r="B41" s="178" t="str">
        <f>1!B42</f>
        <v>Реконструкция ВЛ-0,4 кВ ул.Глинки ( инв.№ 0000358 ), г.Железноводск, пос.Бештау, L=0,36 км</v>
      </c>
      <c r="C41" s="92" t="str">
        <f>1!C42</f>
        <v>G_Gelezno_023</v>
      </c>
      <c r="D41" s="129"/>
      <c r="E41" s="129"/>
      <c r="F41" s="129">
        <f>4!J44</f>
        <v>0.36</v>
      </c>
      <c r="G41" s="129"/>
      <c r="H41" s="129"/>
      <c r="I41" s="129"/>
      <c r="J41" s="129"/>
      <c r="K41" s="129"/>
      <c r="L41" s="129"/>
      <c r="M41" s="129">
        <f>4!Q44</f>
        <v>0.36</v>
      </c>
      <c r="N41" s="129"/>
      <c r="O41" s="129"/>
      <c r="P41" s="129"/>
      <c r="Q41" s="129"/>
      <c r="R41" s="129"/>
      <c r="S41" s="129"/>
      <c r="T41" s="129">
        <f t="shared" si="25"/>
        <v>0.36</v>
      </c>
      <c r="U41" s="129"/>
      <c r="V41" s="129"/>
      <c r="W41" s="129"/>
      <c r="X41" s="129"/>
      <c r="Y41" s="129"/>
      <c r="Z41" s="129"/>
      <c r="AA41" s="129">
        <f t="shared" si="23"/>
        <v>0.36</v>
      </c>
      <c r="AB41" s="129"/>
      <c r="AC41" s="129"/>
      <c r="AD41" s="129"/>
      <c r="AE41" s="129"/>
      <c r="AF41" s="129"/>
      <c r="AG41" s="129"/>
      <c r="AH41" s="129">
        <f t="shared" si="26"/>
        <v>0.36</v>
      </c>
      <c r="AI41" s="129"/>
      <c r="AJ41" s="129"/>
      <c r="AK41" s="129"/>
      <c r="AL41" s="129"/>
      <c r="AM41" s="129"/>
      <c r="AN41" s="129"/>
      <c r="AO41" s="129">
        <f t="shared" si="24"/>
        <v>0.36</v>
      </c>
      <c r="AP41" s="129"/>
      <c r="AQ41" s="129"/>
      <c r="AR41" s="129"/>
      <c r="AS41" s="129"/>
      <c r="AT41" s="275"/>
    </row>
    <row r="42" spans="1:46" ht="31.5">
      <c r="A42" s="248" t="str">
        <f>1!A43</f>
        <v>1.1.11</v>
      </c>
      <c r="B42" s="178" t="str">
        <f>1!B43</f>
        <v>Реконструкция ВЛ-0,4 кВ в СИП по ул.Бахановича, 118-128,Ф-"Развальская-Кутузова",г.Железноводск, L=0,12 км</v>
      </c>
      <c r="C42" s="92" t="str">
        <f>1!C43</f>
        <v>G_Gelezno_024</v>
      </c>
      <c r="D42" s="129"/>
      <c r="E42" s="129"/>
      <c r="F42" s="129">
        <f>4!J45</f>
        <v>0.12</v>
      </c>
      <c r="G42" s="129"/>
      <c r="H42" s="129"/>
      <c r="I42" s="129"/>
      <c r="J42" s="129"/>
      <c r="K42" s="129"/>
      <c r="L42" s="129"/>
      <c r="M42" s="129">
        <f>4!Q45</f>
        <v>0.12</v>
      </c>
      <c r="N42" s="129"/>
      <c r="O42" s="129"/>
      <c r="P42" s="129"/>
      <c r="Q42" s="129"/>
      <c r="R42" s="129"/>
      <c r="S42" s="129"/>
      <c r="T42" s="129">
        <f t="shared" si="25"/>
        <v>0.12</v>
      </c>
      <c r="U42" s="129"/>
      <c r="V42" s="129"/>
      <c r="W42" s="129"/>
      <c r="X42" s="129"/>
      <c r="Y42" s="129"/>
      <c r="Z42" s="129"/>
      <c r="AA42" s="129">
        <f t="shared" si="23"/>
        <v>0.12</v>
      </c>
      <c r="AB42" s="129"/>
      <c r="AC42" s="129"/>
      <c r="AD42" s="129"/>
      <c r="AE42" s="129"/>
      <c r="AF42" s="129"/>
      <c r="AG42" s="129"/>
      <c r="AH42" s="129">
        <f t="shared" si="26"/>
        <v>0.12</v>
      </c>
      <c r="AI42" s="129"/>
      <c r="AJ42" s="129"/>
      <c r="AK42" s="129"/>
      <c r="AL42" s="129"/>
      <c r="AM42" s="129"/>
      <c r="AN42" s="129"/>
      <c r="AO42" s="129">
        <f t="shared" si="24"/>
        <v>0.12</v>
      </c>
      <c r="AP42" s="129"/>
      <c r="AQ42" s="129"/>
      <c r="AR42" s="129"/>
      <c r="AS42" s="129"/>
      <c r="AT42" s="275"/>
    </row>
    <row r="43" spans="1:46" ht="15.75">
      <c r="A43" s="248" t="str">
        <f>1!A44</f>
        <v>1.1.12</v>
      </c>
      <c r="B43" s="178" t="str">
        <f>1!B44</f>
        <v>Реконструкция ВЛ-0,4 кВ в СИП от ТП-172 по ул Мира, п.Иноземцево, L=0,5 км</v>
      </c>
      <c r="C43" s="92" t="str">
        <f>1!C44</f>
        <v>G_Gelezno_025</v>
      </c>
      <c r="D43" s="129"/>
      <c r="E43" s="129"/>
      <c r="F43" s="129">
        <f>4!J46</f>
        <v>0.5</v>
      </c>
      <c r="G43" s="129"/>
      <c r="H43" s="129"/>
      <c r="I43" s="129"/>
      <c r="J43" s="129"/>
      <c r="K43" s="129"/>
      <c r="L43" s="129"/>
      <c r="M43" s="129">
        <f>4!Q46</f>
        <v>0.5</v>
      </c>
      <c r="N43" s="129"/>
      <c r="O43" s="129"/>
      <c r="P43" s="129"/>
      <c r="Q43" s="129"/>
      <c r="R43" s="129"/>
      <c r="S43" s="129"/>
      <c r="T43" s="129">
        <f t="shared" si="25"/>
        <v>0.5</v>
      </c>
      <c r="U43" s="129"/>
      <c r="V43" s="129"/>
      <c r="W43" s="129"/>
      <c r="X43" s="129"/>
      <c r="Y43" s="129"/>
      <c r="Z43" s="129"/>
      <c r="AA43" s="129">
        <f t="shared" si="23"/>
        <v>0.5</v>
      </c>
      <c r="AB43" s="129"/>
      <c r="AC43" s="129"/>
      <c r="AD43" s="129"/>
      <c r="AE43" s="129"/>
      <c r="AF43" s="129"/>
      <c r="AG43" s="129"/>
      <c r="AH43" s="129">
        <f t="shared" si="26"/>
        <v>0.5</v>
      </c>
      <c r="AI43" s="129"/>
      <c r="AJ43" s="129"/>
      <c r="AK43" s="129"/>
      <c r="AL43" s="129"/>
      <c r="AM43" s="129"/>
      <c r="AN43" s="129"/>
      <c r="AO43" s="129">
        <f t="shared" si="24"/>
        <v>0.5</v>
      </c>
      <c r="AP43" s="129"/>
      <c r="AQ43" s="129"/>
      <c r="AR43" s="129"/>
      <c r="AS43" s="129"/>
      <c r="AT43" s="275"/>
    </row>
    <row r="44" spans="1:46" ht="15.75">
      <c r="A44" s="248" t="str">
        <f>1!A45</f>
        <v>1.1.13</v>
      </c>
      <c r="B44" s="178" t="str">
        <f>1!B45</f>
        <v>Реконструкция ВЛ-0,4 кВ в СИП от ТП-176 по ул Мира, п.Иноземцево, L=0,8 км</v>
      </c>
      <c r="C44" s="92" t="str">
        <f>1!C45</f>
        <v>G_Gelezno_026</v>
      </c>
      <c r="D44" s="129"/>
      <c r="E44" s="129"/>
      <c r="F44" s="129">
        <f>4!J47</f>
        <v>0.8</v>
      </c>
      <c r="G44" s="129"/>
      <c r="H44" s="129"/>
      <c r="I44" s="129"/>
      <c r="J44" s="129"/>
      <c r="K44" s="129"/>
      <c r="L44" s="129"/>
      <c r="M44" s="129">
        <f>4!Q47</f>
        <v>0.8</v>
      </c>
      <c r="N44" s="129"/>
      <c r="O44" s="129"/>
      <c r="P44" s="129"/>
      <c r="Q44" s="129"/>
      <c r="R44" s="129"/>
      <c r="S44" s="129"/>
      <c r="T44" s="129">
        <f t="shared" si="25"/>
        <v>0.8</v>
      </c>
      <c r="U44" s="129"/>
      <c r="V44" s="129"/>
      <c r="W44" s="129"/>
      <c r="X44" s="129"/>
      <c r="Y44" s="129"/>
      <c r="Z44" s="129"/>
      <c r="AA44" s="129">
        <f t="shared" si="23"/>
        <v>0.8</v>
      </c>
      <c r="AB44" s="129"/>
      <c r="AC44" s="129"/>
      <c r="AD44" s="129"/>
      <c r="AE44" s="129"/>
      <c r="AF44" s="129"/>
      <c r="AG44" s="129"/>
      <c r="AH44" s="129">
        <f t="shared" si="26"/>
        <v>0.8</v>
      </c>
      <c r="AI44" s="129"/>
      <c r="AJ44" s="129"/>
      <c r="AK44" s="129"/>
      <c r="AL44" s="129"/>
      <c r="AM44" s="129"/>
      <c r="AN44" s="129"/>
      <c r="AO44" s="129">
        <f t="shared" si="24"/>
        <v>0.8</v>
      </c>
      <c r="AP44" s="129"/>
      <c r="AQ44" s="129"/>
      <c r="AR44" s="129"/>
      <c r="AS44" s="129"/>
      <c r="AT44" s="275"/>
    </row>
    <row r="45" spans="1:46" ht="15.75">
      <c r="A45" s="248" t="str">
        <f>1!A46</f>
        <v>1.1.14</v>
      </c>
      <c r="B45" s="178" t="str">
        <f>1!B46</f>
        <v>Реконструкция ВЛ-0,4 кВ в СИП по ул.Шоссейная, п.Иноземцево, L=0,5 км</v>
      </c>
      <c r="C45" s="92" t="str">
        <f>1!C46</f>
        <v>G_Gelezno_027</v>
      </c>
      <c r="D45" s="129"/>
      <c r="E45" s="129"/>
      <c r="F45" s="129">
        <f>4!J48</f>
        <v>0.5</v>
      </c>
      <c r="G45" s="129"/>
      <c r="H45" s="129"/>
      <c r="I45" s="129"/>
      <c r="J45" s="129"/>
      <c r="K45" s="129"/>
      <c r="L45" s="129"/>
      <c r="M45" s="129">
        <f>4!Q48</f>
        <v>0.5</v>
      </c>
      <c r="N45" s="129"/>
      <c r="O45" s="129"/>
      <c r="P45" s="129"/>
      <c r="Q45" s="129"/>
      <c r="R45" s="129"/>
      <c r="S45" s="129"/>
      <c r="T45" s="129">
        <f t="shared" si="25"/>
        <v>0.5</v>
      </c>
      <c r="U45" s="129"/>
      <c r="V45" s="129"/>
      <c r="W45" s="129"/>
      <c r="X45" s="129"/>
      <c r="Y45" s="129"/>
      <c r="Z45" s="129"/>
      <c r="AA45" s="129">
        <f t="shared" si="23"/>
        <v>0.5</v>
      </c>
      <c r="AB45" s="129"/>
      <c r="AC45" s="129"/>
      <c r="AD45" s="129"/>
      <c r="AE45" s="129"/>
      <c r="AF45" s="129"/>
      <c r="AG45" s="129"/>
      <c r="AH45" s="129">
        <f t="shared" si="26"/>
        <v>0.5</v>
      </c>
      <c r="AI45" s="129"/>
      <c r="AJ45" s="129"/>
      <c r="AK45" s="129"/>
      <c r="AL45" s="129"/>
      <c r="AM45" s="129"/>
      <c r="AN45" s="129"/>
      <c r="AO45" s="129">
        <f t="shared" si="24"/>
        <v>0.5</v>
      </c>
      <c r="AP45" s="129"/>
      <c r="AQ45" s="129"/>
      <c r="AR45" s="129"/>
      <c r="AS45" s="129"/>
      <c r="AT45" s="275"/>
    </row>
    <row r="46" spans="1:46" ht="31.5">
      <c r="A46" s="248" t="str">
        <f>1!A47</f>
        <v>1.1.15</v>
      </c>
      <c r="B46" s="178" t="str">
        <f>1!B47</f>
        <v>Реконструкция ВЛ-0,4 кВ в СИП от ТП-186 по ул Бештаугорская (верх), г.Железноводск, L=0,73км</v>
      </c>
      <c r="C46" s="92" t="str">
        <f>1!C47</f>
        <v>G_Gelezno_028</v>
      </c>
      <c r="D46" s="129"/>
      <c r="E46" s="129"/>
      <c r="F46" s="129">
        <f>4!J49</f>
        <v>0.73</v>
      </c>
      <c r="G46" s="129"/>
      <c r="H46" s="129"/>
      <c r="I46" s="129"/>
      <c r="J46" s="129"/>
      <c r="K46" s="129"/>
      <c r="L46" s="129"/>
      <c r="M46" s="129">
        <f>4!Q49</f>
        <v>0.73</v>
      </c>
      <c r="N46" s="129"/>
      <c r="O46" s="129"/>
      <c r="P46" s="129"/>
      <c r="Q46" s="129"/>
      <c r="R46" s="129"/>
      <c r="S46" s="129"/>
      <c r="T46" s="129">
        <f t="shared" si="25"/>
        <v>0.73</v>
      </c>
      <c r="U46" s="129"/>
      <c r="V46" s="129"/>
      <c r="W46" s="129"/>
      <c r="X46" s="129"/>
      <c r="Y46" s="129"/>
      <c r="Z46" s="129"/>
      <c r="AA46" s="129">
        <f t="shared" si="23"/>
        <v>0.73</v>
      </c>
      <c r="AB46" s="129"/>
      <c r="AC46" s="129"/>
      <c r="AD46" s="129"/>
      <c r="AE46" s="129"/>
      <c r="AF46" s="129"/>
      <c r="AG46" s="129"/>
      <c r="AH46" s="129">
        <f t="shared" si="26"/>
        <v>0.73</v>
      </c>
      <c r="AI46" s="129"/>
      <c r="AJ46" s="129"/>
      <c r="AK46" s="129"/>
      <c r="AL46" s="129"/>
      <c r="AM46" s="129"/>
      <c r="AN46" s="129"/>
      <c r="AO46" s="129">
        <f t="shared" si="24"/>
        <v>0.73</v>
      </c>
      <c r="AP46" s="129"/>
      <c r="AQ46" s="129"/>
      <c r="AR46" s="129"/>
      <c r="AS46" s="129"/>
      <c r="AT46" s="275"/>
    </row>
    <row r="47" spans="1:46" ht="31.5">
      <c r="A47" s="248" t="str">
        <f>1!A48</f>
        <v>1.1.16</v>
      </c>
      <c r="B47" s="178" t="str">
        <f>1!B48</f>
        <v>Реконструкция ВЛ-0,4 кВ в СИП от ТП-186 по ул Бештаугорская (низ), г.Железноводск, L=0,77 км</v>
      </c>
      <c r="C47" s="92" t="str">
        <f>1!C48</f>
        <v>G_Gelezno_029</v>
      </c>
      <c r="D47" s="129"/>
      <c r="E47" s="129"/>
      <c r="F47" s="129">
        <f>4!J50</f>
        <v>0.77</v>
      </c>
      <c r="G47" s="129"/>
      <c r="H47" s="129"/>
      <c r="I47" s="129"/>
      <c r="J47" s="129"/>
      <c r="K47" s="129"/>
      <c r="L47" s="129"/>
      <c r="M47" s="129">
        <f>4!Q50</f>
        <v>0.77</v>
      </c>
      <c r="N47" s="129"/>
      <c r="O47" s="129"/>
      <c r="P47" s="129"/>
      <c r="Q47" s="129"/>
      <c r="R47" s="129"/>
      <c r="S47" s="129"/>
      <c r="T47" s="129">
        <f t="shared" si="25"/>
        <v>0.77</v>
      </c>
      <c r="U47" s="129"/>
      <c r="V47" s="129"/>
      <c r="W47" s="129"/>
      <c r="X47" s="129"/>
      <c r="Y47" s="129"/>
      <c r="Z47" s="129"/>
      <c r="AA47" s="129">
        <f t="shared" si="23"/>
        <v>0.77</v>
      </c>
      <c r="AB47" s="129"/>
      <c r="AC47" s="129"/>
      <c r="AD47" s="129"/>
      <c r="AE47" s="129"/>
      <c r="AF47" s="129"/>
      <c r="AG47" s="129"/>
      <c r="AH47" s="129">
        <f t="shared" si="26"/>
        <v>0.77</v>
      </c>
      <c r="AI47" s="129"/>
      <c r="AJ47" s="129"/>
      <c r="AK47" s="129"/>
      <c r="AL47" s="129"/>
      <c r="AM47" s="129"/>
      <c r="AN47" s="129"/>
      <c r="AO47" s="129">
        <f t="shared" si="24"/>
        <v>0.77</v>
      </c>
      <c r="AP47" s="129"/>
      <c r="AQ47" s="129"/>
      <c r="AR47" s="129"/>
      <c r="AS47" s="129"/>
      <c r="AT47" s="275"/>
    </row>
    <row r="48" spans="1:46" ht="31.5">
      <c r="A48" s="248" t="str">
        <f>1!A49</f>
        <v>1.1.17</v>
      </c>
      <c r="B48" s="178" t="str">
        <f>1!B49</f>
        <v>Реконструкция ВЛ-0,4 кВ в СИП от ТП-193 по ул Колхозная, п.Иноземцево, L=0,8 км</v>
      </c>
      <c r="C48" s="92" t="str">
        <f>1!C49</f>
        <v>G_Gelezno_030</v>
      </c>
      <c r="D48" s="129"/>
      <c r="E48" s="129"/>
      <c r="F48" s="129">
        <f>4!J51</f>
        <v>0.8</v>
      </c>
      <c r="G48" s="129"/>
      <c r="H48" s="129"/>
      <c r="I48" s="129"/>
      <c r="J48" s="129"/>
      <c r="K48" s="129"/>
      <c r="L48" s="129"/>
      <c r="M48" s="129">
        <f>4!Q51</f>
        <v>0.8</v>
      </c>
      <c r="N48" s="129"/>
      <c r="O48" s="129"/>
      <c r="P48" s="129"/>
      <c r="Q48" s="129"/>
      <c r="R48" s="129"/>
      <c r="S48" s="129"/>
      <c r="T48" s="129">
        <f t="shared" si="25"/>
        <v>0.8</v>
      </c>
      <c r="U48" s="129"/>
      <c r="V48" s="129"/>
      <c r="W48" s="129"/>
      <c r="X48" s="129"/>
      <c r="Y48" s="129"/>
      <c r="Z48" s="129"/>
      <c r="AA48" s="129">
        <f t="shared" si="23"/>
        <v>0.8</v>
      </c>
      <c r="AB48" s="129"/>
      <c r="AC48" s="129"/>
      <c r="AD48" s="129"/>
      <c r="AE48" s="129"/>
      <c r="AF48" s="129"/>
      <c r="AG48" s="129"/>
      <c r="AH48" s="129">
        <f t="shared" si="26"/>
        <v>0.8</v>
      </c>
      <c r="AI48" s="129"/>
      <c r="AJ48" s="129"/>
      <c r="AK48" s="129"/>
      <c r="AL48" s="129"/>
      <c r="AM48" s="129"/>
      <c r="AN48" s="129"/>
      <c r="AO48" s="129">
        <f t="shared" si="24"/>
        <v>0.8</v>
      </c>
      <c r="AP48" s="129"/>
      <c r="AQ48" s="129"/>
      <c r="AR48" s="129"/>
      <c r="AS48" s="129"/>
      <c r="AT48" s="275"/>
    </row>
    <row r="49" spans="1:46" ht="31.5">
      <c r="A49" s="248" t="str">
        <f>1!A50</f>
        <v>1.1.18</v>
      </c>
      <c r="B49" s="178" t="str">
        <f>1!B50</f>
        <v>Реконструкция ВЛ-0,4 кВ в СИП от ТП-184 по ул Колхозная-Гагарина, п.Иноземцево, L=0,4 км</v>
      </c>
      <c r="C49" s="92" t="str">
        <f>1!C50</f>
        <v>G_Gelezno_031</v>
      </c>
      <c r="D49" s="129"/>
      <c r="E49" s="129"/>
      <c r="F49" s="129">
        <f>4!J52</f>
        <v>0.4</v>
      </c>
      <c r="G49" s="129"/>
      <c r="H49" s="129"/>
      <c r="I49" s="129"/>
      <c r="J49" s="129"/>
      <c r="K49" s="129"/>
      <c r="L49" s="129"/>
      <c r="M49" s="129">
        <f>4!Q52</f>
        <v>0.4</v>
      </c>
      <c r="N49" s="129"/>
      <c r="O49" s="129"/>
      <c r="P49" s="129"/>
      <c r="Q49" s="129"/>
      <c r="R49" s="129"/>
      <c r="S49" s="129"/>
      <c r="T49" s="129">
        <f t="shared" si="25"/>
        <v>0.4</v>
      </c>
      <c r="U49" s="129"/>
      <c r="V49" s="129"/>
      <c r="W49" s="129"/>
      <c r="X49" s="129"/>
      <c r="Y49" s="129"/>
      <c r="Z49" s="129"/>
      <c r="AA49" s="129">
        <f t="shared" si="23"/>
        <v>0.4</v>
      </c>
      <c r="AB49" s="129"/>
      <c r="AC49" s="129"/>
      <c r="AD49" s="129"/>
      <c r="AE49" s="129"/>
      <c r="AF49" s="129"/>
      <c r="AG49" s="129"/>
      <c r="AH49" s="129">
        <f t="shared" si="26"/>
        <v>0.4</v>
      </c>
      <c r="AI49" s="129"/>
      <c r="AJ49" s="129"/>
      <c r="AK49" s="129"/>
      <c r="AL49" s="129"/>
      <c r="AM49" s="129"/>
      <c r="AN49" s="129"/>
      <c r="AO49" s="129">
        <f t="shared" si="24"/>
        <v>0.4</v>
      </c>
      <c r="AP49" s="129"/>
      <c r="AQ49" s="129"/>
      <c r="AR49" s="129"/>
      <c r="AS49" s="129"/>
      <c r="AT49" s="275"/>
    </row>
    <row r="50" spans="1:46" ht="15.75">
      <c r="A50" s="248" t="str">
        <f>1!A51</f>
        <v>1.1.19</v>
      </c>
      <c r="B50" s="178" t="str">
        <f>1!B51</f>
        <v>Реконструкция ВЛ-0,4 кВ в СИП по ул Колхозная (низ), п.Иноземцево, L=1,07 км</v>
      </c>
      <c r="C50" s="92" t="str">
        <f>1!C51</f>
        <v>G_Gelezno_032</v>
      </c>
      <c r="D50" s="129"/>
      <c r="E50" s="129"/>
      <c r="F50" s="129">
        <f>4!J53</f>
        <v>1.07</v>
      </c>
      <c r="G50" s="129"/>
      <c r="H50" s="129"/>
      <c r="I50" s="129"/>
      <c r="J50" s="129"/>
      <c r="K50" s="129"/>
      <c r="L50" s="129"/>
      <c r="M50" s="129">
        <f>4!Q53</f>
        <v>1.07</v>
      </c>
      <c r="N50" s="129"/>
      <c r="O50" s="129"/>
      <c r="P50" s="129"/>
      <c r="Q50" s="129"/>
      <c r="R50" s="129"/>
      <c r="S50" s="129"/>
      <c r="T50" s="129">
        <f t="shared" si="25"/>
        <v>1.07</v>
      </c>
      <c r="U50" s="129"/>
      <c r="V50" s="129"/>
      <c r="W50" s="129"/>
      <c r="X50" s="129"/>
      <c r="Y50" s="129"/>
      <c r="Z50" s="129"/>
      <c r="AA50" s="129">
        <f t="shared" si="23"/>
        <v>1.07</v>
      </c>
      <c r="AB50" s="129"/>
      <c r="AC50" s="129"/>
      <c r="AD50" s="129"/>
      <c r="AE50" s="129"/>
      <c r="AF50" s="129"/>
      <c r="AG50" s="129"/>
      <c r="AH50" s="129">
        <f t="shared" si="26"/>
        <v>1.07</v>
      </c>
      <c r="AI50" s="129"/>
      <c r="AJ50" s="129"/>
      <c r="AK50" s="129"/>
      <c r="AL50" s="129"/>
      <c r="AM50" s="129"/>
      <c r="AN50" s="129"/>
      <c r="AO50" s="129">
        <f t="shared" si="24"/>
        <v>1.07</v>
      </c>
      <c r="AP50" s="129"/>
      <c r="AQ50" s="129"/>
      <c r="AR50" s="129"/>
      <c r="AS50" s="129"/>
      <c r="AT50" s="275"/>
    </row>
    <row r="51" spans="1:46" ht="31.5">
      <c r="A51" s="248" t="str">
        <f>1!A52</f>
        <v>1.1.20</v>
      </c>
      <c r="B51" s="178" t="str">
        <f>1!B52</f>
        <v>Реконструкция ВЛ-0,4 кВ в СИП по ул Колхозная (Ф-"Детский сад"), п.Иноземцево, L=0,2 км</v>
      </c>
      <c r="C51" s="92" t="str">
        <f>1!C52</f>
        <v>G_Gelezno_033</v>
      </c>
      <c r="D51" s="129"/>
      <c r="E51" s="129"/>
      <c r="F51" s="129">
        <f>4!J54</f>
        <v>0.2</v>
      </c>
      <c r="G51" s="129"/>
      <c r="H51" s="129"/>
      <c r="I51" s="129"/>
      <c r="J51" s="129"/>
      <c r="K51" s="129"/>
      <c r="L51" s="129"/>
      <c r="M51" s="129">
        <f>4!Q54</f>
        <v>0.2</v>
      </c>
      <c r="N51" s="129"/>
      <c r="O51" s="129"/>
      <c r="P51" s="129"/>
      <c r="Q51" s="129"/>
      <c r="R51" s="129"/>
      <c r="S51" s="129"/>
      <c r="T51" s="129">
        <f t="shared" si="25"/>
        <v>0.2</v>
      </c>
      <c r="U51" s="129"/>
      <c r="V51" s="129"/>
      <c r="W51" s="129"/>
      <c r="X51" s="129"/>
      <c r="Y51" s="129"/>
      <c r="Z51" s="129"/>
      <c r="AA51" s="129">
        <f t="shared" si="23"/>
        <v>0.2</v>
      </c>
      <c r="AB51" s="129"/>
      <c r="AC51" s="129"/>
      <c r="AD51" s="129"/>
      <c r="AE51" s="129"/>
      <c r="AF51" s="129"/>
      <c r="AG51" s="129"/>
      <c r="AH51" s="129">
        <f t="shared" si="26"/>
        <v>0.2</v>
      </c>
      <c r="AI51" s="129"/>
      <c r="AJ51" s="129"/>
      <c r="AK51" s="129"/>
      <c r="AL51" s="129"/>
      <c r="AM51" s="129"/>
      <c r="AN51" s="129"/>
      <c r="AO51" s="129">
        <f t="shared" si="24"/>
        <v>0.2</v>
      </c>
      <c r="AP51" s="129"/>
      <c r="AQ51" s="129"/>
      <c r="AR51" s="129"/>
      <c r="AS51" s="129"/>
      <c r="AT51" s="275"/>
    </row>
    <row r="52" spans="1:46" ht="31.5">
      <c r="A52" s="248" t="str">
        <f>1!A53</f>
        <v>1.1.21</v>
      </c>
      <c r="B52" s="178" t="str">
        <f>1!B53</f>
        <v>Реконструкция ВЛ-0,4 кВ в СИП по ул Первомайская (Гагарина+Старошоссейная), п.Иноземцево, L=1,87 км</v>
      </c>
      <c r="C52" s="92" t="str">
        <f>1!C53</f>
        <v>G_Gelezno_034</v>
      </c>
      <c r="D52" s="129"/>
      <c r="E52" s="129"/>
      <c r="F52" s="129">
        <f>4!J55</f>
        <v>1.87</v>
      </c>
      <c r="G52" s="129"/>
      <c r="H52" s="129"/>
      <c r="I52" s="129"/>
      <c r="J52" s="129"/>
      <c r="K52" s="129"/>
      <c r="L52" s="129"/>
      <c r="M52" s="129">
        <f>4!Q55</f>
        <v>1.87</v>
      </c>
      <c r="N52" s="129"/>
      <c r="O52" s="129"/>
      <c r="P52" s="129"/>
      <c r="Q52" s="129"/>
      <c r="R52" s="129"/>
      <c r="S52" s="129"/>
      <c r="T52" s="129">
        <f t="shared" si="25"/>
        <v>1.87</v>
      </c>
      <c r="U52" s="129"/>
      <c r="V52" s="129"/>
      <c r="W52" s="129"/>
      <c r="X52" s="129"/>
      <c r="Y52" s="129"/>
      <c r="Z52" s="129"/>
      <c r="AA52" s="129">
        <f t="shared" si="23"/>
        <v>1.87</v>
      </c>
      <c r="AB52" s="129"/>
      <c r="AC52" s="129"/>
      <c r="AD52" s="129"/>
      <c r="AE52" s="129"/>
      <c r="AF52" s="129"/>
      <c r="AG52" s="129"/>
      <c r="AH52" s="129">
        <f t="shared" si="26"/>
        <v>1.87</v>
      </c>
      <c r="AI52" s="129"/>
      <c r="AJ52" s="129"/>
      <c r="AK52" s="129"/>
      <c r="AL52" s="129"/>
      <c r="AM52" s="129"/>
      <c r="AN52" s="129"/>
      <c r="AO52" s="129">
        <f t="shared" si="24"/>
        <v>1.87</v>
      </c>
      <c r="AP52" s="129"/>
      <c r="AQ52" s="129"/>
      <c r="AR52" s="129"/>
      <c r="AS52" s="129"/>
      <c r="AT52" s="275"/>
    </row>
    <row r="53" spans="1:46" ht="31.5">
      <c r="A53" s="248" t="str">
        <f>1!A54</f>
        <v>1.1.22</v>
      </c>
      <c r="B53" s="178" t="str">
        <f>1!B54</f>
        <v>Реконструкция ВЛ-0,4 кВ в СИП по ул Колхозная до ДК "Машук", п.Иноземцево, L=0,4 км</v>
      </c>
      <c r="C53" s="92" t="str">
        <f>1!C54</f>
        <v>G_Gelezno_035</v>
      </c>
      <c r="D53" s="129"/>
      <c r="E53" s="129"/>
      <c r="F53" s="129">
        <f>4!J56</f>
        <v>0.4</v>
      </c>
      <c r="G53" s="129"/>
      <c r="H53" s="129"/>
      <c r="I53" s="129"/>
      <c r="J53" s="129"/>
      <c r="K53" s="129"/>
      <c r="L53" s="129"/>
      <c r="M53" s="129">
        <f>4!Q56</f>
        <v>0.4</v>
      </c>
      <c r="N53" s="129"/>
      <c r="O53" s="129"/>
      <c r="P53" s="129"/>
      <c r="Q53" s="129"/>
      <c r="R53" s="129"/>
      <c r="S53" s="129"/>
      <c r="T53" s="129">
        <f>F53</f>
        <v>0.4</v>
      </c>
      <c r="U53" s="129"/>
      <c r="V53" s="129"/>
      <c r="W53" s="129"/>
      <c r="X53" s="129"/>
      <c r="Y53" s="129"/>
      <c r="Z53" s="129"/>
      <c r="AA53" s="129">
        <f t="shared" si="23"/>
        <v>0.4</v>
      </c>
      <c r="AB53" s="129"/>
      <c r="AC53" s="129"/>
      <c r="AD53" s="129"/>
      <c r="AE53" s="129"/>
      <c r="AF53" s="129"/>
      <c r="AG53" s="129"/>
      <c r="AH53" s="129">
        <f t="shared" si="26"/>
        <v>0.4</v>
      </c>
      <c r="AI53" s="129"/>
      <c r="AJ53" s="129"/>
      <c r="AK53" s="129"/>
      <c r="AL53" s="129"/>
      <c r="AM53" s="129"/>
      <c r="AN53" s="129"/>
      <c r="AO53" s="129">
        <f t="shared" si="24"/>
        <v>0.4</v>
      </c>
      <c r="AP53" s="129"/>
      <c r="AQ53" s="129"/>
      <c r="AR53" s="129"/>
      <c r="AS53" s="129"/>
      <c r="AT53" s="275"/>
    </row>
    <row r="54" spans="1:46" ht="15.75">
      <c r="A54" s="248" t="str">
        <f>1!A55</f>
        <v>1.1.23</v>
      </c>
      <c r="B54" s="178" t="str">
        <f>1!B55</f>
        <v>Реконструкция ВЛ-0,4 кВ в СИП по ул.Дачная, п.Иноземцево, L=0,3 км</v>
      </c>
      <c r="C54" s="92" t="str">
        <f>1!C55</f>
        <v>G_Gelezno_036</v>
      </c>
      <c r="D54" s="129"/>
      <c r="E54" s="129"/>
      <c r="F54" s="129">
        <f>4!J57</f>
        <v>0.3</v>
      </c>
      <c r="G54" s="129"/>
      <c r="H54" s="129"/>
      <c r="I54" s="129"/>
      <c r="J54" s="129"/>
      <c r="K54" s="129"/>
      <c r="L54" s="129"/>
      <c r="M54" s="129">
        <f>4!Q57</f>
        <v>0.3</v>
      </c>
      <c r="N54" s="129"/>
      <c r="O54" s="129"/>
      <c r="P54" s="129"/>
      <c r="Q54" s="129"/>
      <c r="R54" s="129"/>
      <c r="S54" s="129"/>
      <c r="T54" s="129">
        <f t="shared" si="25"/>
        <v>0.3</v>
      </c>
      <c r="U54" s="129"/>
      <c r="V54" s="129"/>
      <c r="W54" s="129"/>
      <c r="X54" s="129"/>
      <c r="Y54" s="129"/>
      <c r="Z54" s="129"/>
      <c r="AA54" s="129">
        <f>M54</f>
        <v>0.3</v>
      </c>
      <c r="AB54" s="129"/>
      <c r="AC54" s="129"/>
      <c r="AD54" s="129"/>
      <c r="AE54" s="129"/>
      <c r="AF54" s="129"/>
      <c r="AG54" s="129"/>
      <c r="AH54" s="129">
        <f t="shared" si="26"/>
        <v>0.3</v>
      </c>
      <c r="AI54" s="129"/>
      <c r="AJ54" s="129"/>
      <c r="AK54" s="129"/>
      <c r="AL54" s="129"/>
      <c r="AM54" s="129"/>
      <c r="AN54" s="129"/>
      <c r="AO54" s="129">
        <f>AA54</f>
        <v>0.3</v>
      </c>
      <c r="AP54" s="129"/>
      <c r="AQ54" s="129"/>
      <c r="AR54" s="129"/>
      <c r="AS54" s="129"/>
      <c r="AT54" s="275"/>
    </row>
    <row r="55" spans="1:46" ht="15.75">
      <c r="A55" s="248" t="str">
        <f>1!A56</f>
        <v>1.1.24</v>
      </c>
      <c r="B55" s="178" t="str">
        <f>1!B56</f>
        <v>Реконструкция ВЛ-0,4 кВ в СИП по ул.Садовая, п.Иноземцево, L=0,3 км</v>
      </c>
      <c r="C55" s="92" t="str">
        <f>1!C56</f>
        <v>G_Gelezno_037</v>
      </c>
      <c r="D55" s="129"/>
      <c r="E55" s="129"/>
      <c r="F55" s="129">
        <f>4!J58</f>
        <v>0.3</v>
      </c>
      <c r="G55" s="129"/>
      <c r="H55" s="129"/>
      <c r="I55" s="129"/>
      <c r="J55" s="129"/>
      <c r="K55" s="129"/>
      <c r="L55" s="129"/>
      <c r="M55" s="129">
        <f>4!Q58</f>
        <v>0.3</v>
      </c>
      <c r="N55" s="129"/>
      <c r="O55" s="129"/>
      <c r="P55" s="129"/>
      <c r="Q55" s="129"/>
      <c r="R55" s="129"/>
      <c r="S55" s="129"/>
      <c r="T55" s="129">
        <f t="shared" si="25"/>
        <v>0.3</v>
      </c>
      <c r="U55" s="129"/>
      <c r="V55" s="129"/>
      <c r="W55" s="129"/>
      <c r="X55" s="129"/>
      <c r="Y55" s="129"/>
      <c r="Z55" s="129"/>
      <c r="AA55" s="129">
        <f>M55</f>
        <v>0.3</v>
      </c>
      <c r="AB55" s="129"/>
      <c r="AC55" s="129"/>
      <c r="AD55" s="129"/>
      <c r="AE55" s="129"/>
      <c r="AF55" s="129"/>
      <c r="AG55" s="129"/>
      <c r="AH55" s="129">
        <f t="shared" si="26"/>
        <v>0.3</v>
      </c>
      <c r="AI55" s="129"/>
      <c r="AJ55" s="129"/>
      <c r="AK55" s="129"/>
      <c r="AL55" s="129"/>
      <c r="AM55" s="129"/>
      <c r="AN55" s="129"/>
      <c r="AO55" s="129">
        <f>AA55</f>
        <v>0.3</v>
      </c>
      <c r="AP55" s="129"/>
      <c r="AQ55" s="129"/>
      <c r="AR55" s="129"/>
      <c r="AS55" s="129"/>
      <c r="AT55" s="275"/>
    </row>
    <row r="56" spans="1:46" ht="15.75">
      <c r="A56" s="248" t="str">
        <f>1!A57</f>
        <v>1.1.25</v>
      </c>
      <c r="B56" s="438" t="str">
        <f>1!B57</f>
        <v>Реконструкция сетевого комплекса ВЛ</v>
      </c>
      <c r="C56" s="448" t="str">
        <f>1!C57</f>
        <v>G_Gelezno_038</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275"/>
    </row>
    <row r="57" spans="1:46" ht="7.5" customHeight="1">
      <c r="A57" s="248"/>
      <c r="B57" s="127"/>
      <c r="C57" s="92"/>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275"/>
    </row>
    <row r="58" spans="1:46" s="146" customFormat="1" ht="15.75">
      <c r="A58" s="249" t="str">
        <f>1!A59</f>
        <v>1.2</v>
      </c>
      <c r="B58" s="148" t="str">
        <f>1!B59</f>
        <v>Реконструкция трансформаторных и иных подстанций, всего, в том числе:</v>
      </c>
      <c r="C58" s="147" t="str">
        <f>1!C59</f>
        <v>Г</v>
      </c>
      <c r="D58" s="145">
        <f aca="true" t="shared" si="27" ref="D58:AS58">SUM(D59:D61)</f>
        <v>2</v>
      </c>
      <c r="E58" s="145">
        <f t="shared" si="27"/>
        <v>0</v>
      </c>
      <c r="F58" s="145">
        <f t="shared" si="27"/>
        <v>0</v>
      </c>
      <c r="G58" s="145">
        <f t="shared" si="27"/>
        <v>0</v>
      </c>
      <c r="H58" s="145">
        <f t="shared" si="27"/>
        <v>0</v>
      </c>
      <c r="I58" s="145">
        <f t="shared" si="27"/>
        <v>0</v>
      </c>
      <c r="J58" s="145">
        <f t="shared" si="27"/>
        <v>0</v>
      </c>
      <c r="K58" s="145">
        <f t="shared" si="27"/>
        <v>2</v>
      </c>
      <c r="L58" s="145">
        <f t="shared" si="27"/>
        <v>0</v>
      </c>
      <c r="M58" s="145">
        <f t="shared" si="27"/>
        <v>0</v>
      </c>
      <c r="N58" s="145">
        <f t="shared" si="27"/>
        <v>0</v>
      </c>
      <c r="O58" s="145">
        <f t="shared" si="27"/>
        <v>0</v>
      </c>
      <c r="P58" s="145">
        <f t="shared" si="27"/>
        <v>0</v>
      </c>
      <c r="Q58" s="145">
        <f t="shared" si="27"/>
        <v>0</v>
      </c>
      <c r="R58" s="145">
        <f t="shared" si="27"/>
        <v>2</v>
      </c>
      <c r="S58" s="145">
        <f t="shared" si="27"/>
        <v>0</v>
      </c>
      <c r="T58" s="145">
        <f t="shared" si="27"/>
        <v>0</v>
      </c>
      <c r="U58" s="145">
        <f t="shared" si="27"/>
        <v>0</v>
      </c>
      <c r="V58" s="145">
        <f t="shared" si="27"/>
        <v>0</v>
      </c>
      <c r="W58" s="145">
        <f t="shared" si="27"/>
        <v>0</v>
      </c>
      <c r="X58" s="145">
        <f t="shared" si="27"/>
        <v>0</v>
      </c>
      <c r="Y58" s="145">
        <f t="shared" si="27"/>
        <v>2</v>
      </c>
      <c r="Z58" s="145">
        <f t="shared" si="27"/>
        <v>0</v>
      </c>
      <c r="AA58" s="145">
        <f t="shared" si="27"/>
        <v>0</v>
      </c>
      <c r="AB58" s="145">
        <f t="shared" si="27"/>
        <v>0</v>
      </c>
      <c r="AC58" s="145">
        <f t="shared" si="27"/>
        <v>0</v>
      </c>
      <c r="AD58" s="145">
        <f t="shared" si="27"/>
        <v>0</v>
      </c>
      <c r="AE58" s="145">
        <f t="shared" si="27"/>
        <v>0</v>
      </c>
      <c r="AF58" s="145">
        <f t="shared" si="27"/>
        <v>2</v>
      </c>
      <c r="AG58" s="145">
        <f t="shared" si="27"/>
        <v>0</v>
      </c>
      <c r="AH58" s="145">
        <f t="shared" si="27"/>
        <v>0</v>
      </c>
      <c r="AI58" s="145">
        <f t="shared" si="27"/>
        <v>0</v>
      </c>
      <c r="AJ58" s="145">
        <f t="shared" si="27"/>
        <v>0</v>
      </c>
      <c r="AK58" s="145">
        <f t="shared" si="27"/>
        <v>0</v>
      </c>
      <c r="AL58" s="145">
        <f t="shared" si="27"/>
        <v>0</v>
      </c>
      <c r="AM58" s="145">
        <f t="shared" si="27"/>
        <v>2</v>
      </c>
      <c r="AN58" s="145">
        <f t="shared" si="27"/>
        <v>0</v>
      </c>
      <c r="AO58" s="145">
        <f t="shared" si="27"/>
        <v>0</v>
      </c>
      <c r="AP58" s="145">
        <f t="shared" si="27"/>
        <v>0</v>
      </c>
      <c r="AQ58" s="145">
        <f t="shared" si="27"/>
        <v>0</v>
      </c>
      <c r="AR58" s="145">
        <f t="shared" si="27"/>
        <v>0</v>
      </c>
      <c r="AS58" s="145">
        <f t="shared" si="27"/>
        <v>0</v>
      </c>
      <c r="AT58" s="276"/>
    </row>
    <row r="59" spans="1:46" ht="15.75">
      <c r="A59" s="248" t="str">
        <f>1!A60</f>
        <v>1.2.1</v>
      </c>
      <c r="B59" s="127" t="str">
        <f>1!B60</f>
        <v>Реконструкция РП-3  ( замена ячеек )</v>
      </c>
      <c r="C59" s="92" t="str">
        <f>1!C60</f>
        <v>G_Gelezno_039</v>
      </c>
      <c r="D59" s="129">
        <f>4!H62</f>
        <v>2</v>
      </c>
      <c r="E59" s="129"/>
      <c r="F59" s="129"/>
      <c r="G59" s="129"/>
      <c r="H59" s="129"/>
      <c r="I59" s="129"/>
      <c r="J59" s="129"/>
      <c r="K59" s="129">
        <f>4!O62</f>
        <v>2</v>
      </c>
      <c r="L59" s="129"/>
      <c r="M59" s="129"/>
      <c r="N59" s="129"/>
      <c r="O59" s="129"/>
      <c r="P59" s="129"/>
      <c r="Q59" s="129"/>
      <c r="R59" s="129">
        <f>D59</f>
        <v>2</v>
      </c>
      <c r="S59" s="129"/>
      <c r="T59" s="129"/>
      <c r="U59" s="129"/>
      <c r="V59" s="129"/>
      <c r="W59" s="129"/>
      <c r="X59" s="129"/>
      <c r="Y59" s="129">
        <f>K59</f>
        <v>2</v>
      </c>
      <c r="Z59" s="129"/>
      <c r="AA59" s="129"/>
      <c r="AB59" s="129"/>
      <c r="AC59" s="129"/>
      <c r="AD59" s="129"/>
      <c r="AE59" s="129"/>
      <c r="AF59" s="129">
        <f>R59</f>
        <v>2</v>
      </c>
      <c r="AG59" s="129"/>
      <c r="AH59" s="129"/>
      <c r="AI59" s="129"/>
      <c r="AJ59" s="129"/>
      <c r="AK59" s="129"/>
      <c r="AL59" s="129"/>
      <c r="AM59" s="129">
        <f>Y59</f>
        <v>2</v>
      </c>
      <c r="AN59" s="129"/>
      <c r="AO59" s="129"/>
      <c r="AP59" s="129"/>
      <c r="AQ59" s="129"/>
      <c r="AR59" s="129"/>
      <c r="AS59" s="129"/>
      <c r="AT59" s="275"/>
    </row>
    <row r="60" spans="1:46" ht="15.75">
      <c r="A60" s="248" t="str">
        <f>1!A61</f>
        <v>1.2.2</v>
      </c>
      <c r="B60" s="439" t="str">
        <f>1!B61</f>
        <v>Реконструкция сетевого комплекса ТП и КЛ</v>
      </c>
      <c r="C60" s="448" t="str">
        <f>1!C61</f>
        <v>G_Gelezno_040</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275"/>
    </row>
    <row r="61" spans="1:46" ht="6.75" customHeight="1">
      <c r="A61" s="248"/>
      <c r="B61" s="127"/>
      <c r="C61" s="127"/>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275"/>
    </row>
    <row r="62" spans="1:46" s="146" customFormat="1" ht="15.75">
      <c r="A62" s="249" t="str">
        <f>1!A63</f>
        <v>1.3</v>
      </c>
      <c r="B62" s="148" t="str">
        <f>1!B63</f>
        <v>Прочие инвестиционные проекты, всего, в том числе:</v>
      </c>
      <c r="C62" s="147" t="str">
        <f>1!C63</f>
        <v>Г</v>
      </c>
      <c r="D62" s="145">
        <f aca="true" t="shared" si="28" ref="D62:AS62">SUM(D63:D66)</f>
        <v>0</v>
      </c>
      <c r="E62" s="145">
        <f t="shared" si="28"/>
        <v>0</v>
      </c>
      <c r="F62" s="145">
        <f t="shared" si="28"/>
        <v>0</v>
      </c>
      <c r="G62" s="145">
        <f t="shared" si="28"/>
        <v>0</v>
      </c>
      <c r="H62" s="145">
        <f t="shared" si="28"/>
        <v>0</v>
      </c>
      <c r="I62" s="145">
        <f t="shared" si="28"/>
        <v>0</v>
      </c>
      <c r="J62" s="145">
        <f t="shared" si="28"/>
        <v>0</v>
      </c>
      <c r="K62" s="145">
        <f t="shared" si="28"/>
        <v>0</v>
      </c>
      <c r="L62" s="145">
        <f t="shared" si="28"/>
        <v>0</v>
      </c>
      <c r="M62" s="145">
        <f t="shared" si="28"/>
        <v>0</v>
      </c>
      <c r="N62" s="145">
        <f t="shared" si="28"/>
        <v>0</v>
      </c>
      <c r="O62" s="145">
        <f t="shared" si="28"/>
        <v>0</v>
      </c>
      <c r="P62" s="145">
        <f t="shared" si="28"/>
        <v>0</v>
      </c>
      <c r="Q62" s="145">
        <f t="shared" si="28"/>
        <v>0</v>
      </c>
      <c r="R62" s="145">
        <f t="shared" si="28"/>
        <v>0</v>
      </c>
      <c r="S62" s="145">
        <f t="shared" si="28"/>
        <v>0</v>
      </c>
      <c r="T62" s="145">
        <f t="shared" si="28"/>
        <v>0</v>
      </c>
      <c r="U62" s="145">
        <f t="shared" si="28"/>
        <v>0</v>
      </c>
      <c r="V62" s="145">
        <f t="shared" si="28"/>
        <v>0</v>
      </c>
      <c r="W62" s="145">
        <f t="shared" si="28"/>
        <v>0</v>
      </c>
      <c r="X62" s="145">
        <f t="shared" si="28"/>
        <v>0</v>
      </c>
      <c r="Y62" s="145">
        <f t="shared" si="28"/>
        <v>0</v>
      </c>
      <c r="Z62" s="145">
        <f t="shared" si="28"/>
        <v>0</v>
      </c>
      <c r="AA62" s="145">
        <f t="shared" si="28"/>
        <v>0</v>
      </c>
      <c r="AB62" s="145">
        <f t="shared" si="28"/>
        <v>0</v>
      </c>
      <c r="AC62" s="145">
        <f t="shared" si="28"/>
        <v>0</v>
      </c>
      <c r="AD62" s="145">
        <f t="shared" si="28"/>
        <v>0</v>
      </c>
      <c r="AE62" s="145">
        <f t="shared" si="28"/>
        <v>0</v>
      </c>
      <c r="AF62" s="145">
        <f t="shared" si="28"/>
        <v>0</v>
      </c>
      <c r="AG62" s="145">
        <f t="shared" si="28"/>
        <v>0</v>
      </c>
      <c r="AH62" s="145">
        <f t="shared" si="28"/>
        <v>0</v>
      </c>
      <c r="AI62" s="145">
        <f t="shared" si="28"/>
        <v>0</v>
      </c>
      <c r="AJ62" s="145">
        <f t="shared" si="28"/>
        <v>0</v>
      </c>
      <c r="AK62" s="145">
        <f t="shared" si="28"/>
        <v>0</v>
      </c>
      <c r="AL62" s="145">
        <f t="shared" si="28"/>
        <v>0</v>
      </c>
      <c r="AM62" s="145">
        <f t="shared" si="28"/>
        <v>0</v>
      </c>
      <c r="AN62" s="145">
        <f t="shared" si="28"/>
        <v>0</v>
      </c>
      <c r="AO62" s="145">
        <f t="shared" si="28"/>
        <v>0</v>
      </c>
      <c r="AP62" s="145">
        <f t="shared" si="28"/>
        <v>0</v>
      </c>
      <c r="AQ62" s="145">
        <f t="shared" si="28"/>
        <v>0</v>
      </c>
      <c r="AR62" s="145">
        <f t="shared" si="28"/>
        <v>0</v>
      </c>
      <c r="AS62" s="145">
        <f t="shared" si="28"/>
        <v>0</v>
      </c>
      <c r="AT62" s="276"/>
    </row>
    <row r="63" spans="1:46" ht="15.75">
      <c r="A63" s="248" t="str">
        <f>1!A64</f>
        <v>1.3.1</v>
      </c>
      <c r="B63" s="439" t="str">
        <f>1!B64</f>
        <v>Модернизация системы АИИСКУЭ</v>
      </c>
      <c r="C63" s="439" t="str">
        <f>1!C64</f>
        <v>G_Gelezno_041</v>
      </c>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275"/>
    </row>
    <row r="64" spans="1:46" ht="15.75">
      <c r="A64" s="248" t="str">
        <f>1!A65</f>
        <v>1.3.2</v>
      </c>
      <c r="B64" s="439" t="str">
        <f>1!B65</f>
        <v>Строительство системы телемеханики</v>
      </c>
      <c r="C64" s="439" t="str">
        <f>1!C65</f>
        <v>G_Gelezno_042</v>
      </c>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275"/>
    </row>
    <row r="65" spans="1:46" ht="15.75">
      <c r="A65" s="248" t="str">
        <f>1!A66</f>
        <v>1.3.3</v>
      </c>
      <c r="B65" s="127" t="str">
        <f>1!B66</f>
        <v>Оборудование, не требующее монтажа</v>
      </c>
      <c r="C65" s="127" t="str">
        <f>1!C66</f>
        <v>G_Gelezno_043</v>
      </c>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275"/>
    </row>
    <row r="66" spans="1:46" ht="6" customHeight="1">
      <c r="A66" s="248"/>
      <c r="B66" s="127"/>
      <c r="C66" s="127"/>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275"/>
    </row>
    <row r="67" spans="1:46" s="146" customFormat="1" ht="15.75">
      <c r="A67" s="249" t="str">
        <f>1!A68</f>
        <v>1.4</v>
      </c>
      <c r="B67" s="148" t="str">
        <f>1!B68</f>
        <v>Прочее новое строительство объектов электросетевого хозяйства, всего, в том числе:</v>
      </c>
      <c r="C67" s="147" t="str">
        <f>1!C68</f>
        <v>Г</v>
      </c>
      <c r="D67" s="145">
        <f aca="true" t="shared" si="29" ref="D67:AS67">SUM(D68:D74)</f>
        <v>0</v>
      </c>
      <c r="E67" s="145">
        <f t="shared" si="29"/>
        <v>0</v>
      </c>
      <c r="F67" s="145">
        <f t="shared" si="29"/>
        <v>0</v>
      </c>
      <c r="G67" s="145">
        <f t="shared" si="29"/>
        <v>0</v>
      </c>
      <c r="H67" s="145">
        <f t="shared" si="29"/>
        <v>0</v>
      </c>
      <c r="I67" s="145">
        <f t="shared" si="29"/>
        <v>0</v>
      </c>
      <c r="J67" s="145">
        <f t="shared" si="29"/>
        <v>0</v>
      </c>
      <c r="K67" s="145">
        <f t="shared" si="29"/>
        <v>0</v>
      </c>
      <c r="L67" s="145">
        <f t="shared" si="29"/>
        <v>0</v>
      </c>
      <c r="M67" s="145">
        <f t="shared" si="29"/>
        <v>0</v>
      </c>
      <c r="N67" s="145">
        <f t="shared" si="29"/>
        <v>0</v>
      </c>
      <c r="O67" s="145">
        <f t="shared" si="29"/>
        <v>0</v>
      </c>
      <c r="P67" s="145">
        <f t="shared" si="29"/>
        <v>0</v>
      </c>
      <c r="Q67" s="145">
        <f t="shared" si="29"/>
        <v>0</v>
      </c>
      <c r="R67" s="145">
        <f t="shared" si="29"/>
        <v>0</v>
      </c>
      <c r="S67" s="145">
        <f t="shared" si="29"/>
        <v>0</v>
      </c>
      <c r="T67" s="145">
        <f t="shared" si="29"/>
        <v>0</v>
      </c>
      <c r="U67" s="145">
        <f t="shared" si="29"/>
        <v>0</v>
      </c>
      <c r="V67" s="145">
        <f t="shared" si="29"/>
        <v>0</v>
      </c>
      <c r="W67" s="145">
        <f t="shared" si="29"/>
        <v>0</v>
      </c>
      <c r="X67" s="145">
        <f t="shared" si="29"/>
        <v>0</v>
      </c>
      <c r="Y67" s="145">
        <f t="shared" si="29"/>
        <v>0</v>
      </c>
      <c r="Z67" s="145">
        <f t="shared" si="29"/>
        <v>0</v>
      </c>
      <c r="AA67" s="145">
        <f t="shared" si="29"/>
        <v>0</v>
      </c>
      <c r="AB67" s="145">
        <f t="shared" si="29"/>
        <v>0</v>
      </c>
      <c r="AC67" s="145">
        <f t="shared" si="29"/>
        <v>0</v>
      </c>
      <c r="AD67" s="145">
        <f t="shared" si="29"/>
        <v>0</v>
      </c>
      <c r="AE67" s="145">
        <f t="shared" si="29"/>
        <v>0</v>
      </c>
      <c r="AF67" s="145">
        <f t="shared" si="29"/>
        <v>0</v>
      </c>
      <c r="AG67" s="145">
        <f t="shared" si="29"/>
        <v>0</v>
      </c>
      <c r="AH67" s="145">
        <f t="shared" si="29"/>
        <v>0</v>
      </c>
      <c r="AI67" s="145">
        <f t="shared" si="29"/>
        <v>0</v>
      </c>
      <c r="AJ67" s="145">
        <f t="shared" si="29"/>
        <v>0</v>
      </c>
      <c r="AK67" s="145">
        <f t="shared" si="29"/>
        <v>0</v>
      </c>
      <c r="AL67" s="145">
        <f t="shared" si="29"/>
        <v>0</v>
      </c>
      <c r="AM67" s="145">
        <f t="shared" si="29"/>
        <v>0</v>
      </c>
      <c r="AN67" s="145">
        <f t="shared" si="29"/>
        <v>0</v>
      </c>
      <c r="AO67" s="145">
        <f t="shared" si="29"/>
        <v>0</v>
      </c>
      <c r="AP67" s="145">
        <f t="shared" si="29"/>
        <v>0</v>
      </c>
      <c r="AQ67" s="145">
        <f t="shared" si="29"/>
        <v>0</v>
      </c>
      <c r="AR67" s="145">
        <f t="shared" si="29"/>
        <v>0</v>
      </c>
      <c r="AS67" s="145">
        <f t="shared" si="29"/>
        <v>0</v>
      </c>
      <c r="AT67" s="276"/>
    </row>
    <row r="68" spans="1:46" ht="7.5" customHeight="1" thickBot="1">
      <c r="A68" s="251"/>
      <c r="B68" s="265"/>
      <c r="C68" s="252"/>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77"/>
    </row>
    <row r="69" spans="1:46" ht="15.75">
      <c r="A69" s="243"/>
      <c r="B69" s="263"/>
      <c r="C69" s="244"/>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187"/>
    </row>
    <row r="70" spans="1:46" ht="15.75">
      <c r="A70" s="243"/>
      <c r="B70" s="263"/>
      <c r="C70" s="244"/>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187"/>
    </row>
    <row r="71" spans="1:46" ht="15.75">
      <c r="A71" s="243"/>
      <c r="B71" s="263"/>
      <c r="C71" s="244"/>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187"/>
    </row>
    <row r="72" spans="1:46" ht="15.75">
      <c r="A72" s="243"/>
      <c r="B72" s="263"/>
      <c r="C72" s="244"/>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187"/>
    </row>
    <row r="73" spans="1:46" ht="15.75">
      <c r="A73" s="243"/>
      <c r="B73" s="263"/>
      <c r="C73" s="244"/>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187"/>
    </row>
    <row r="74" spans="1:46" ht="15.75" customHeight="1">
      <c r="A74" s="243"/>
      <c r="B74" s="581" t="s">
        <v>633</v>
      </c>
      <c r="C74" s="581"/>
      <c r="D74" s="581"/>
      <c r="E74" s="581"/>
      <c r="F74" s="581"/>
      <c r="G74" s="581"/>
      <c r="H74" s="581"/>
      <c r="I74" s="581"/>
      <c r="J74" s="581"/>
      <c r="K74" s="581"/>
      <c r="L74" s="581"/>
      <c r="M74" s="581"/>
      <c r="N74" s="581"/>
      <c r="O74" s="581"/>
      <c r="P74" s="581"/>
      <c r="Q74" s="581"/>
      <c r="R74" s="581"/>
      <c r="S74" s="581"/>
      <c r="T74" s="581"/>
      <c r="U74" s="581"/>
      <c r="V74" s="581"/>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187"/>
    </row>
    <row r="80" ht="15.75">
      <c r="AO80" s="22"/>
    </row>
    <row r="81" ht="15.75">
      <c r="AO81" s="76"/>
    </row>
    <row r="82" ht="15.75">
      <c r="AO82" s="22"/>
    </row>
    <row r="83" ht="15.75">
      <c r="AO83" s="22"/>
    </row>
  </sheetData>
  <sheetProtection/>
  <mergeCells count="22">
    <mergeCell ref="AT18:AT21"/>
    <mergeCell ref="D18:Q19"/>
    <mergeCell ref="C18:C21"/>
    <mergeCell ref="B18:B21"/>
    <mergeCell ref="K20:Q20"/>
    <mergeCell ref="AF20:AL20"/>
    <mergeCell ref="A11:AE11"/>
    <mergeCell ref="A16:AE16"/>
    <mergeCell ref="A13:AE13"/>
    <mergeCell ref="A14:AE14"/>
    <mergeCell ref="D20:J20"/>
    <mergeCell ref="AF19:AS19"/>
    <mergeCell ref="A15:AE15"/>
    <mergeCell ref="R18:AE19"/>
    <mergeCell ref="A18:A21"/>
    <mergeCell ref="A12:AE12"/>
    <mergeCell ref="B74:V74"/>
    <mergeCell ref="R20:X20"/>
    <mergeCell ref="Y20:AE20"/>
    <mergeCell ref="AM20:AS20"/>
    <mergeCell ref="AF18:AS18"/>
    <mergeCell ref="A17:AS17"/>
  </mergeCells>
  <printOptions/>
  <pageMargins left="0.3937007874015748" right="0.1968503937007874" top="0.5905511811023623" bottom="0.1968503937007874" header="0.11811023622047245" footer="0.11811023622047245"/>
  <pageSetup fitToWidth="2" horizontalDpi="600" verticalDpi="600" orientation="portrait" paperSize="8" scale="68"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Y81"/>
  <sheetViews>
    <sheetView view="pageBreakPreview" zoomScale="80" zoomScaleSheetLayoutView="80" zoomScalePageLayoutView="0" workbookViewId="0" topLeftCell="E4">
      <selection activeCell="K11" sqref="K11"/>
    </sheetView>
  </sheetViews>
  <sheetFormatPr defaultColWidth="9.00390625" defaultRowHeight="15.75"/>
  <cols>
    <col min="1" max="1" width="6.625" style="1" customWidth="1"/>
    <col min="2" max="2" width="89.00390625" style="1" customWidth="1"/>
    <col min="3" max="3" width="13.875" style="1" customWidth="1"/>
    <col min="4" max="4" width="15.375" style="1" customWidth="1"/>
    <col min="5" max="14" width="8.25390625" style="1" customWidth="1"/>
    <col min="15" max="15" width="5.75390625" style="1" customWidth="1"/>
    <col min="16" max="16" width="16.125" style="1" customWidth="1"/>
    <col min="17" max="17" width="21.25390625" style="1" customWidth="1"/>
    <col min="18" max="18" width="12.625" style="1" customWidth="1"/>
    <col min="19" max="19" width="22.375" style="1" customWidth="1"/>
    <col min="20" max="20" width="10.875" style="1" customWidth="1"/>
    <col min="21" max="21" width="17.375" style="1" customWidth="1"/>
    <col min="22" max="23" width="4.125" style="1" customWidth="1"/>
    <col min="24" max="24" width="3.75390625" style="1" customWidth="1"/>
    <col min="25" max="25" width="3.875" style="1" customWidth="1"/>
    <col min="26" max="26" width="4.50390625" style="1" customWidth="1"/>
    <col min="27" max="27" width="5.00390625" style="1" customWidth="1"/>
    <col min="28" max="28" width="5.50390625" style="1" customWidth="1"/>
    <col min="29" max="29" width="5.75390625" style="1" customWidth="1"/>
    <col min="30" max="30" width="5.50390625" style="1" customWidth="1"/>
    <col min="31" max="32" width="5.00390625" style="1" customWidth="1"/>
    <col min="33" max="33" width="12.875" style="1" customWidth="1"/>
    <col min="34" max="43" width="5.00390625" style="1" customWidth="1"/>
    <col min="44" max="16384" width="9.00390625" style="1" customWidth="1"/>
  </cols>
  <sheetData>
    <row r="1" ht="18.75">
      <c r="N1" s="25" t="s">
        <v>151</v>
      </c>
    </row>
    <row r="2" ht="18.75">
      <c r="N2" s="15" t="s">
        <v>439</v>
      </c>
    </row>
    <row r="3" ht="18.75">
      <c r="N3" s="15" t="s">
        <v>627</v>
      </c>
    </row>
    <row r="4" ht="18.75">
      <c r="N4" s="15"/>
    </row>
    <row r="5" spans="11:14" ht="15.75">
      <c r="K5" s="612" t="s">
        <v>629</v>
      </c>
      <c r="L5" s="612"/>
      <c r="M5" s="612"/>
      <c r="N5" s="612"/>
    </row>
    <row r="6" ht="15.75">
      <c r="N6" s="262" t="s">
        <v>664</v>
      </c>
    </row>
    <row r="7" ht="18.75">
      <c r="N7" s="15"/>
    </row>
    <row r="8" ht="15.75">
      <c r="N8" s="262" t="s">
        <v>663</v>
      </c>
    </row>
    <row r="9" ht="15.75">
      <c r="N9" s="262"/>
    </row>
    <row r="10" spans="10:14" ht="15.75">
      <c r="J10" s="4" t="s">
        <v>631</v>
      </c>
      <c r="K10" s="635" t="s">
        <v>710</v>
      </c>
      <c r="L10" s="635"/>
      <c r="M10" s="635"/>
      <c r="N10" s="635"/>
    </row>
    <row r="11" spans="11:14" ht="15.75">
      <c r="K11" s="280"/>
      <c r="N11" s="262"/>
    </row>
    <row r="12" spans="11:14" ht="15.75">
      <c r="K12" s="280"/>
      <c r="N12" s="262"/>
    </row>
    <row r="13" spans="11:14" ht="15.75">
      <c r="K13" s="280"/>
      <c r="N13" s="262"/>
    </row>
    <row r="14" spans="11:14" ht="15.75">
      <c r="K14" s="280"/>
      <c r="N14" s="262"/>
    </row>
    <row r="15" spans="1:14" ht="15.75">
      <c r="A15" s="607" t="s">
        <v>205</v>
      </c>
      <c r="B15" s="607"/>
      <c r="C15" s="607"/>
      <c r="D15" s="607"/>
      <c r="E15" s="607"/>
      <c r="F15" s="607"/>
      <c r="G15" s="607"/>
      <c r="H15" s="607"/>
      <c r="I15" s="607"/>
      <c r="J15" s="607"/>
      <c r="K15" s="607"/>
      <c r="L15" s="607"/>
      <c r="M15" s="607"/>
      <c r="N15" s="607"/>
    </row>
    <row r="16" spans="1:14" ht="15.75">
      <c r="A16" s="636" t="str">
        <f>1!A14:U14</f>
        <v>Инвестиционная программа Филиала "Железноводские электрические сети" ООО "КЭУК".</v>
      </c>
      <c r="B16" s="636"/>
      <c r="C16" s="636"/>
      <c r="D16" s="636"/>
      <c r="E16" s="636"/>
      <c r="F16" s="636"/>
      <c r="G16" s="636"/>
      <c r="H16" s="636"/>
      <c r="I16" s="636"/>
      <c r="J16" s="636"/>
      <c r="K16" s="636"/>
      <c r="L16" s="636"/>
      <c r="M16" s="636"/>
      <c r="N16" s="636"/>
    </row>
    <row r="17" spans="1:14" ht="15.75">
      <c r="A17" s="517" t="s">
        <v>114</v>
      </c>
      <c r="B17" s="517"/>
      <c r="C17" s="517"/>
      <c r="D17" s="517"/>
      <c r="E17" s="517"/>
      <c r="F17" s="517"/>
      <c r="G17" s="517"/>
      <c r="H17" s="517"/>
      <c r="I17" s="517"/>
      <c r="J17" s="517"/>
      <c r="K17" s="517"/>
      <c r="L17" s="517"/>
      <c r="M17" s="517"/>
      <c r="N17" s="517"/>
    </row>
    <row r="18" spans="1:14" ht="15.75">
      <c r="A18" s="71"/>
      <c r="B18" s="71"/>
      <c r="C18" s="71"/>
      <c r="D18" s="71"/>
      <c r="E18" s="71"/>
      <c r="F18" s="71"/>
      <c r="G18" s="71"/>
      <c r="H18" s="71"/>
      <c r="I18" s="71"/>
      <c r="J18" s="71"/>
      <c r="K18" s="71"/>
      <c r="L18" s="71"/>
      <c r="M18" s="71"/>
      <c r="N18" s="71"/>
    </row>
    <row r="19" spans="1:14" ht="18.75" customHeight="1">
      <c r="A19" s="551" t="str">
        <f>1!A17:U17</f>
        <v>Год раскрытия информации: 2018 год</v>
      </c>
      <c r="B19" s="551"/>
      <c r="C19" s="551"/>
      <c r="D19" s="551"/>
      <c r="E19" s="551"/>
      <c r="F19" s="551"/>
      <c r="G19" s="551"/>
      <c r="H19" s="551"/>
      <c r="I19" s="551"/>
      <c r="J19" s="551"/>
      <c r="K19" s="551"/>
      <c r="L19" s="551"/>
      <c r="M19" s="551"/>
      <c r="N19" s="551"/>
    </row>
    <row r="20" spans="1:14" ht="18.75" customHeight="1">
      <c r="A20" s="111"/>
      <c r="B20" s="111"/>
      <c r="C20" s="111"/>
      <c r="D20" s="111"/>
      <c r="E20" s="111"/>
      <c r="F20" s="111"/>
      <c r="G20" s="111"/>
      <c r="H20" s="111"/>
      <c r="I20" s="111"/>
      <c r="J20" s="111"/>
      <c r="K20" s="111"/>
      <c r="L20" s="111"/>
      <c r="M20" s="111"/>
      <c r="N20" s="111"/>
    </row>
    <row r="21" spans="1:25" ht="16.5" thickBot="1">
      <c r="A21" s="582"/>
      <c r="B21" s="582"/>
      <c r="C21" s="582"/>
      <c r="D21" s="582"/>
      <c r="E21" s="582"/>
      <c r="F21" s="582"/>
      <c r="G21" s="582"/>
      <c r="H21" s="582"/>
      <c r="I21" s="582"/>
      <c r="J21" s="13"/>
      <c r="K21" s="2"/>
      <c r="L21" s="2"/>
      <c r="M21" s="2"/>
      <c r="N21" s="2"/>
      <c r="O21" s="2"/>
      <c r="P21" s="2"/>
      <c r="Q21" s="2"/>
      <c r="R21" s="2"/>
      <c r="S21" s="2"/>
      <c r="T21" s="2"/>
      <c r="U21" s="2"/>
      <c r="V21" s="2"/>
      <c r="W21" s="2"/>
      <c r="X21" s="2"/>
      <c r="Y21" s="2"/>
    </row>
    <row r="22" spans="1:25" ht="15.75" customHeight="1">
      <c r="A22" s="583" t="s">
        <v>649</v>
      </c>
      <c r="B22" s="600" t="s">
        <v>468</v>
      </c>
      <c r="C22" s="600" t="s">
        <v>442</v>
      </c>
      <c r="D22" s="600" t="s">
        <v>265</v>
      </c>
      <c r="E22" s="637" t="s">
        <v>515</v>
      </c>
      <c r="F22" s="637"/>
      <c r="G22" s="637"/>
      <c r="H22" s="637"/>
      <c r="I22" s="637"/>
      <c r="J22" s="637"/>
      <c r="K22" s="637"/>
      <c r="L22" s="637"/>
      <c r="M22" s="637"/>
      <c r="N22" s="638"/>
      <c r="O22" s="2"/>
      <c r="P22" s="2"/>
      <c r="Q22" s="2"/>
      <c r="R22" s="2"/>
      <c r="S22" s="2"/>
      <c r="T22" s="2"/>
      <c r="U22" s="2"/>
      <c r="V22" s="2"/>
      <c r="W22" s="2"/>
      <c r="X22" s="2"/>
      <c r="Y22" s="2"/>
    </row>
    <row r="23" spans="1:25" ht="65.25" customHeight="1">
      <c r="A23" s="584"/>
      <c r="B23" s="591"/>
      <c r="C23" s="591"/>
      <c r="D23" s="591"/>
      <c r="E23" s="590" t="s">
        <v>529</v>
      </c>
      <c r="F23" s="590"/>
      <c r="G23" s="590"/>
      <c r="H23" s="590"/>
      <c r="I23" s="590"/>
      <c r="J23" s="591" t="s">
        <v>441</v>
      </c>
      <c r="K23" s="591"/>
      <c r="L23" s="591"/>
      <c r="M23" s="591"/>
      <c r="N23" s="611"/>
      <c r="O23" s="2"/>
      <c r="P23" s="2"/>
      <c r="Q23" s="2"/>
      <c r="R23" s="2"/>
      <c r="S23" s="2"/>
      <c r="T23" s="2"/>
      <c r="U23" s="2"/>
      <c r="V23" s="2"/>
      <c r="W23" s="2"/>
      <c r="X23" s="2"/>
      <c r="Y23" s="2"/>
    </row>
    <row r="24" spans="1:25" ht="60.75" customHeight="1">
      <c r="A24" s="584"/>
      <c r="B24" s="591"/>
      <c r="C24" s="591"/>
      <c r="D24" s="591"/>
      <c r="E24" s="590" t="s">
        <v>240</v>
      </c>
      <c r="F24" s="590"/>
      <c r="G24" s="590"/>
      <c r="H24" s="590"/>
      <c r="I24" s="590"/>
      <c r="J24" s="590" t="s">
        <v>456</v>
      </c>
      <c r="K24" s="590"/>
      <c r="L24" s="590"/>
      <c r="M24" s="590"/>
      <c r="N24" s="634"/>
      <c r="O24" s="2"/>
      <c r="P24" s="2"/>
      <c r="Q24" s="2"/>
      <c r="R24" s="2"/>
      <c r="S24" s="2"/>
      <c r="T24" s="2"/>
      <c r="U24" s="2"/>
      <c r="V24" s="2"/>
      <c r="W24" s="2"/>
      <c r="X24" s="2"/>
      <c r="Y24" s="2"/>
    </row>
    <row r="25" spans="1:25" ht="65.25" customHeight="1" thickBot="1">
      <c r="A25" s="585"/>
      <c r="B25" s="592"/>
      <c r="C25" s="592"/>
      <c r="D25" s="592"/>
      <c r="E25" s="254" t="s">
        <v>443</v>
      </c>
      <c r="F25" s="254" t="s">
        <v>444</v>
      </c>
      <c r="G25" s="254" t="s">
        <v>97</v>
      </c>
      <c r="H25" s="254" t="s">
        <v>440</v>
      </c>
      <c r="I25" s="254" t="s">
        <v>6</v>
      </c>
      <c r="J25" s="254" t="s">
        <v>443</v>
      </c>
      <c r="K25" s="254" t="s">
        <v>444</v>
      </c>
      <c r="L25" s="254" t="s">
        <v>97</v>
      </c>
      <c r="M25" s="254" t="s">
        <v>440</v>
      </c>
      <c r="N25" s="267" t="s">
        <v>6</v>
      </c>
      <c r="O25" s="2"/>
      <c r="P25" s="2"/>
      <c r="Q25" s="2"/>
      <c r="R25" s="2"/>
      <c r="S25" s="2"/>
      <c r="T25" s="2"/>
      <c r="U25" s="2"/>
      <c r="V25" s="2"/>
      <c r="W25" s="2"/>
      <c r="X25" s="2"/>
      <c r="Y25" s="2"/>
    </row>
    <row r="26" spans="1:25" ht="16.5" thickBot="1">
      <c r="A26" s="257">
        <v>1</v>
      </c>
      <c r="B26" s="258">
        <v>2</v>
      </c>
      <c r="C26" s="258">
        <v>3</v>
      </c>
      <c r="D26" s="258">
        <v>4</v>
      </c>
      <c r="E26" s="259" t="s">
        <v>80</v>
      </c>
      <c r="F26" s="259" t="s">
        <v>81</v>
      </c>
      <c r="G26" s="259" t="s">
        <v>82</v>
      </c>
      <c r="H26" s="259" t="s">
        <v>83</v>
      </c>
      <c r="I26" s="259" t="s">
        <v>84</v>
      </c>
      <c r="J26" s="259" t="s">
        <v>98</v>
      </c>
      <c r="K26" s="259" t="s">
        <v>99</v>
      </c>
      <c r="L26" s="259" t="s">
        <v>100</v>
      </c>
      <c r="M26" s="259" t="s">
        <v>101</v>
      </c>
      <c r="N26" s="260" t="s">
        <v>102</v>
      </c>
      <c r="O26" s="2"/>
      <c r="P26" s="2"/>
      <c r="Q26" s="2"/>
      <c r="R26" s="2"/>
      <c r="S26" s="2"/>
      <c r="T26" s="2"/>
      <c r="U26" s="2"/>
      <c r="V26" s="2"/>
      <c r="W26" s="2"/>
      <c r="X26" s="2"/>
      <c r="Y26" s="2"/>
    </row>
    <row r="27" spans="1:25" ht="15.75">
      <c r="A27" s="199">
        <v>0</v>
      </c>
      <c r="B27" s="223" t="s">
        <v>500</v>
      </c>
      <c r="C27" s="201" t="s">
        <v>274</v>
      </c>
      <c r="D27" s="224"/>
      <c r="E27" s="224">
        <f aca="true" t="shared" si="0" ref="E27:N27">SUM(E28:E33)</f>
        <v>0</v>
      </c>
      <c r="F27" s="224">
        <f t="shared" si="0"/>
        <v>0</v>
      </c>
      <c r="G27" s="224">
        <f t="shared" si="0"/>
        <v>0</v>
      </c>
      <c r="H27" s="224">
        <f t="shared" si="0"/>
        <v>0</v>
      </c>
      <c r="I27" s="224">
        <f t="shared" si="0"/>
        <v>0</v>
      </c>
      <c r="J27" s="224">
        <f t="shared" si="0"/>
        <v>0</v>
      </c>
      <c r="K27" s="224">
        <f t="shared" si="0"/>
        <v>0</v>
      </c>
      <c r="L27" s="224">
        <f t="shared" si="0"/>
        <v>0</v>
      </c>
      <c r="M27" s="224">
        <f t="shared" si="0"/>
        <v>0</v>
      </c>
      <c r="N27" s="242">
        <f t="shared" si="0"/>
        <v>0</v>
      </c>
      <c r="O27" s="2"/>
      <c r="P27" s="2"/>
      <c r="Q27" s="2"/>
      <c r="R27" s="2"/>
      <c r="S27" s="2"/>
      <c r="T27" s="2"/>
      <c r="U27" s="2"/>
      <c r="V27" s="2"/>
      <c r="W27" s="2"/>
      <c r="X27" s="2"/>
      <c r="Y27" s="2"/>
    </row>
    <row r="28" spans="1:25" ht="15.75">
      <c r="A28" s="140" t="s">
        <v>501</v>
      </c>
      <c r="B28" s="134" t="s">
        <v>502</v>
      </c>
      <c r="C28" s="136" t="s">
        <v>274</v>
      </c>
      <c r="D28" s="145"/>
      <c r="E28" s="145">
        <v>0</v>
      </c>
      <c r="F28" s="145">
        <v>0</v>
      </c>
      <c r="G28" s="145">
        <v>0</v>
      </c>
      <c r="H28" s="145">
        <v>0</v>
      </c>
      <c r="I28" s="145">
        <v>0</v>
      </c>
      <c r="J28" s="145">
        <v>0</v>
      </c>
      <c r="K28" s="145">
        <v>0</v>
      </c>
      <c r="L28" s="145">
        <v>0</v>
      </c>
      <c r="M28" s="145">
        <v>0</v>
      </c>
      <c r="N28" s="236">
        <v>0</v>
      </c>
      <c r="O28" s="2"/>
      <c r="P28" s="2"/>
      <c r="Q28" s="2"/>
      <c r="R28" s="2"/>
      <c r="S28" s="2"/>
      <c r="T28" s="2"/>
      <c r="U28" s="2"/>
      <c r="V28" s="2"/>
      <c r="W28" s="2"/>
      <c r="X28" s="2"/>
      <c r="Y28" s="2"/>
    </row>
    <row r="29" spans="1:25" ht="15.75">
      <c r="A29" s="140" t="s">
        <v>503</v>
      </c>
      <c r="B29" s="134" t="s">
        <v>504</v>
      </c>
      <c r="C29" s="136" t="s">
        <v>274</v>
      </c>
      <c r="D29" s="145"/>
      <c r="E29" s="145">
        <f aca="true" t="shared" si="1" ref="E29:M29">E34</f>
        <v>0</v>
      </c>
      <c r="F29" s="145">
        <f t="shared" si="1"/>
        <v>0</v>
      </c>
      <c r="G29" s="145">
        <f t="shared" si="1"/>
        <v>0</v>
      </c>
      <c r="H29" s="145">
        <f t="shared" si="1"/>
        <v>0</v>
      </c>
      <c r="I29" s="145">
        <f t="shared" si="1"/>
        <v>0</v>
      </c>
      <c r="J29" s="145">
        <f t="shared" si="1"/>
        <v>0</v>
      </c>
      <c r="K29" s="145">
        <f t="shared" si="1"/>
        <v>0</v>
      </c>
      <c r="L29" s="145">
        <f t="shared" si="1"/>
        <v>0</v>
      </c>
      <c r="M29" s="145">
        <f t="shared" si="1"/>
        <v>0</v>
      </c>
      <c r="N29" s="236">
        <f>N34</f>
        <v>0</v>
      </c>
      <c r="O29" s="2"/>
      <c r="P29" s="2"/>
      <c r="Q29" s="2"/>
      <c r="R29" s="2"/>
      <c r="S29" s="2"/>
      <c r="T29" s="2"/>
      <c r="U29" s="2"/>
      <c r="V29" s="2"/>
      <c r="W29" s="2"/>
      <c r="X29" s="2"/>
      <c r="Y29" s="2"/>
    </row>
    <row r="30" spans="1:25" ht="31.5">
      <c r="A30" s="140" t="s">
        <v>505</v>
      </c>
      <c r="B30" s="134" t="s">
        <v>506</v>
      </c>
      <c r="C30" s="136" t="s">
        <v>274</v>
      </c>
      <c r="D30" s="145"/>
      <c r="E30" s="145">
        <v>0</v>
      </c>
      <c r="F30" s="145">
        <v>0</v>
      </c>
      <c r="G30" s="145">
        <v>0</v>
      </c>
      <c r="H30" s="145">
        <v>0</v>
      </c>
      <c r="I30" s="145">
        <v>0</v>
      </c>
      <c r="J30" s="145">
        <v>0</v>
      </c>
      <c r="K30" s="145">
        <v>0</v>
      </c>
      <c r="L30" s="145">
        <v>0</v>
      </c>
      <c r="M30" s="145">
        <v>0</v>
      </c>
      <c r="N30" s="236">
        <v>0</v>
      </c>
      <c r="O30" s="2"/>
      <c r="P30" s="2"/>
      <c r="Q30" s="2"/>
      <c r="R30" s="2"/>
      <c r="S30" s="2"/>
      <c r="T30" s="2"/>
      <c r="U30" s="2"/>
      <c r="V30" s="2"/>
      <c r="W30" s="2"/>
      <c r="X30" s="2"/>
      <c r="Y30" s="2"/>
    </row>
    <row r="31" spans="1:25" ht="15.75">
      <c r="A31" s="140" t="s">
        <v>507</v>
      </c>
      <c r="B31" s="134" t="s">
        <v>508</v>
      </c>
      <c r="C31" s="136" t="s">
        <v>274</v>
      </c>
      <c r="D31" s="145"/>
      <c r="E31" s="145">
        <v>0</v>
      </c>
      <c r="F31" s="145">
        <v>0</v>
      </c>
      <c r="G31" s="145">
        <v>0</v>
      </c>
      <c r="H31" s="145">
        <v>0</v>
      </c>
      <c r="I31" s="145">
        <v>0</v>
      </c>
      <c r="J31" s="145">
        <v>0</v>
      </c>
      <c r="K31" s="145">
        <v>0</v>
      </c>
      <c r="L31" s="145">
        <v>0</v>
      </c>
      <c r="M31" s="145">
        <v>0</v>
      </c>
      <c r="N31" s="236">
        <v>0</v>
      </c>
      <c r="O31" s="2"/>
      <c r="P31" s="2"/>
      <c r="Q31" s="2"/>
      <c r="R31" s="2"/>
      <c r="S31" s="2"/>
      <c r="T31" s="2"/>
      <c r="U31" s="2"/>
      <c r="V31" s="2"/>
      <c r="W31" s="2"/>
      <c r="X31" s="2"/>
      <c r="Y31" s="2"/>
    </row>
    <row r="32" spans="1:25" ht="15.75">
      <c r="A32" s="140" t="s">
        <v>509</v>
      </c>
      <c r="B32" s="135" t="s">
        <v>510</v>
      </c>
      <c r="C32" s="136" t="s">
        <v>274</v>
      </c>
      <c r="D32" s="145"/>
      <c r="E32" s="145">
        <v>0</v>
      </c>
      <c r="F32" s="145">
        <v>0</v>
      </c>
      <c r="G32" s="145">
        <v>0</v>
      </c>
      <c r="H32" s="145">
        <v>0</v>
      </c>
      <c r="I32" s="145">
        <v>0</v>
      </c>
      <c r="J32" s="145">
        <v>0</v>
      </c>
      <c r="K32" s="145">
        <v>0</v>
      </c>
      <c r="L32" s="145">
        <v>0</v>
      </c>
      <c r="M32" s="145">
        <v>0</v>
      </c>
      <c r="N32" s="236">
        <v>0</v>
      </c>
      <c r="O32" s="2"/>
      <c r="P32" s="2"/>
      <c r="Q32" s="2"/>
      <c r="R32" s="2"/>
      <c r="S32" s="2"/>
      <c r="T32" s="2"/>
      <c r="U32" s="2"/>
      <c r="V32" s="2"/>
      <c r="W32" s="2"/>
      <c r="X32" s="2"/>
      <c r="Y32" s="2"/>
    </row>
    <row r="33" spans="1:25" ht="15.75">
      <c r="A33" s="140" t="s">
        <v>511</v>
      </c>
      <c r="B33" s="135" t="s">
        <v>512</v>
      </c>
      <c r="C33" s="136" t="s">
        <v>274</v>
      </c>
      <c r="D33" s="145"/>
      <c r="E33" s="145">
        <f>E66</f>
        <v>0</v>
      </c>
      <c r="F33" s="145">
        <f aca="true" t="shared" si="2" ref="F33:N33">F66</f>
        <v>0</v>
      </c>
      <c r="G33" s="145">
        <f t="shared" si="2"/>
        <v>0</v>
      </c>
      <c r="H33" s="145">
        <f t="shared" si="2"/>
        <v>0</v>
      </c>
      <c r="I33" s="145">
        <f t="shared" si="2"/>
        <v>0</v>
      </c>
      <c r="J33" s="145">
        <f t="shared" si="2"/>
        <v>0</v>
      </c>
      <c r="K33" s="145">
        <f t="shared" si="2"/>
        <v>0</v>
      </c>
      <c r="L33" s="145">
        <f t="shared" si="2"/>
        <v>0</v>
      </c>
      <c r="M33" s="145">
        <f t="shared" si="2"/>
        <v>0</v>
      </c>
      <c r="N33" s="236">
        <f t="shared" si="2"/>
        <v>0</v>
      </c>
      <c r="O33" s="2"/>
      <c r="P33" s="2"/>
      <c r="Q33" s="2"/>
      <c r="R33" s="2"/>
      <c r="S33" s="2"/>
      <c r="T33" s="2"/>
      <c r="U33" s="2"/>
      <c r="V33" s="2"/>
      <c r="W33" s="2"/>
      <c r="X33" s="2"/>
      <c r="Y33" s="2"/>
    </row>
    <row r="34" spans="1:25" ht="15.75">
      <c r="A34" s="237">
        <v>1</v>
      </c>
      <c r="B34" s="137" t="s">
        <v>273</v>
      </c>
      <c r="C34" s="136" t="s">
        <v>274</v>
      </c>
      <c r="D34" s="145"/>
      <c r="E34" s="145">
        <f aca="true" t="shared" si="3" ref="E34:N34">E35</f>
        <v>0</v>
      </c>
      <c r="F34" s="145">
        <f t="shared" si="3"/>
        <v>0</v>
      </c>
      <c r="G34" s="145">
        <f t="shared" si="3"/>
        <v>0</v>
      </c>
      <c r="H34" s="145">
        <f t="shared" si="3"/>
        <v>0</v>
      </c>
      <c r="I34" s="145">
        <f t="shared" si="3"/>
        <v>0</v>
      </c>
      <c r="J34" s="145">
        <f t="shared" si="3"/>
        <v>0</v>
      </c>
      <c r="K34" s="145">
        <f t="shared" si="3"/>
        <v>0</v>
      </c>
      <c r="L34" s="145">
        <f t="shared" si="3"/>
        <v>0</v>
      </c>
      <c r="M34" s="145">
        <f t="shared" si="3"/>
        <v>0</v>
      </c>
      <c r="N34" s="236">
        <f t="shared" si="3"/>
        <v>0</v>
      </c>
      <c r="O34" s="2"/>
      <c r="P34" s="2"/>
      <c r="Q34" s="2"/>
      <c r="R34" s="2"/>
      <c r="S34" s="2"/>
      <c r="T34" s="2"/>
      <c r="U34" s="2"/>
      <c r="V34" s="2"/>
      <c r="W34" s="2"/>
      <c r="X34" s="2"/>
      <c r="Y34" s="2"/>
    </row>
    <row r="35" spans="1:25" ht="31.5">
      <c r="A35" s="140" t="s">
        <v>301</v>
      </c>
      <c r="B35" s="137" t="s">
        <v>276</v>
      </c>
      <c r="C35" s="136" t="s">
        <v>274</v>
      </c>
      <c r="D35" s="145"/>
      <c r="E35" s="145">
        <f aca="true" t="shared" si="4" ref="E35:N35">SUM(E36:E61)</f>
        <v>0</v>
      </c>
      <c r="F35" s="145">
        <f t="shared" si="4"/>
        <v>0</v>
      </c>
      <c r="G35" s="145">
        <f t="shared" si="4"/>
        <v>0</v>
      </c>
      <c r="H35" s="145">
        <f t="shared" si="4"/>
        <v>0</v>
      </c>
      <c r="I35" s="145">
        <f t="shared" si="4"/>
        <v>0</v>
      </c>
      <c r="J35" s="145">
        <f t="shared" si="4"/>
        <v>0</v>
      </c>
      <c r="K35" s="145">
        <f t="shared" si="4"/>
        <v>0</v>
      </c>
      <c r="L35" s="145">
        <f t="shared" si="4"/>
        <v>0</v>
      </c>
      <c r="M35" s="145">
        <f t="shared" si="4"/>
        <v>0</v>
      </c>
      <c r="N35" s="236">
        <f t="shared" si="4"/>
        <v>0</v>
      </c>
      <c r="O35" s="2"/>
      <c r="P35" s="2"/>
      <c r="Q35" s="2"/>
      <c r="R35" s="2"/>
      <c r="S35" s="2"/>
      <c r="T35" s="2"/>
      <c r="U35" s="2"/>
      <c r="V35" s="2"/>
      <c r="W35" s="2"/>
      <c r="X35" s="2"/>
      <c r="Y35" s="2"/>
    </row>
    <row r="36" spans="1:25" ht="15.75">
      <c r="A36" s="248" t="str">
        <f>1!A33</f>
        <v>1.1.1</v>
      </c>
      <c r="B36" s="178" t="str">
        <f>1!B33</f>
        <v>Реконструкция ВЛ-10 кВ от ТП -165 до ТП-186 (СИП), п.Иноземцево, L= 0,3 км</v>
      </c>
      <c r="C36" s="127" t="str">
        <f>1!C33</f>
        <v>G_Gelezno_014</v>
      </c>
      <c r="D36" s="92"/>
      <c r="E36" s="129"/>
      <c r="F36" s="129"/>
      <c r="G36" s="129"/>
      <c r="H36" s="129"/>
      <c r="I36" s="129"/>
      <c r="J36" s="129"/>
      <c r="K36" s="129"/>
      <c r="L36" s="129"/>
      <c r="M36" s="129"/>
      <c r="N36" s="264"/>
      <c r="O36" s="2"/>
      <c r="P36" s="2"/>
      <c r="Q36" s="2"/>
      <c r="R36" s="2"/>
      <c r="S36" s="2"/>
      <c r="T36" s="2"/>
      <c r="U36" s="2"/>
      <c r="V36" s="2"/>
      <c r="W36" s="2"/>
      <c r="X36" s="2"/>
      <c r="Y36" s="2"/>
    </row>
    <row r="37" spans="1:25" ht="15.75">
      <c r="A37" s="248" t="str">
        <f>1!A34</f>
        <v>1.1.2</v>
      </c>
      <c r="B37" s="178" t="str">
        <f>1!B34</f>
        <v>Реконструкция ВЛ-0,4 кВ в СИП от ТП-30 ул.Октябрьская, г.Железноводск, L=0,5 км</v>
      </c>
      <c r="C37" s="127" t="str">
        <f>1!C34</f>
        <v>G_Gelezno_015</v>
      </c>
      <c r="D37" s="92"/>
      <c r="E37" s="129"/>
      <c r="F37" s="129"/>
      <c r="G37" s="129"/>
      <c r="H37" s="129"/>
      <c r="I37" s="129"/>
      <c r="J37" s="129"/>
      <c r="K37" s="129"/>
      <c r="L37" s="129"/>
      <c r="M37" s="129"/>
      <c r="N37" s="264"/>
      <c r="O37" s="2"/>
      <c r="P37" s="2"/>
      <c r="Q37" s="2"/>
      <c r="R37" s="2"/>
      <c r="S37" s="2"/>
      <c r="T37" s="2"/>
      <c r="U37" s="2"/>
      <c r="V37" s="2"/>
      <c r="W37" s="2"/>
      <c r="X37" s="2"/>
      <c r="Y37" s="2"/>
    </row>
    <row r="38" spans="1:25" ht="15.75">
      <c r="A38" s="248" t="str">
        <f>1!A35</f>
        <v>1.1.3</v>
      </c>
      <c r="B38" s="178" t="str">
        <f>1!B35</f>
        <v>Реконструкция ВЛ-0,4 кВ в СИП от ТП-31 ул.Октябрьская, г.Железноводск, L=0,4 км</v>
      </c>
      <c r="C38" s="127" t="str">
        <f>1!C35</f>
        <v>G_Gelezno_016</v>
      </c>
      <c r="D38" s="92"/>
      <c r="E38" s="129"/>
      <c r="F38" s="129"/>
      <c r="G38" s="129"/>
      <c r="H38" s="129"/>
      <c r="I38" s="129"/>
      <c r="J38" s="129"/>
      <c r="K38" s="129"/>
      <c r="L38" s="129"/>
      <c r="M38" s="129"/>
      <c r="N38" s="264"/>
      <c r="O38" s="2"/>
      <c r="P38" s="2"/>
      <c r="Q38" s="2"/>
      <c r="R38" s="2"/>
      <c r="S38" s="2"/>
      <c r="T38" s="2"/>
      <c r="U38" s="2"/>
      <c r="V38" s="2"/>
      <c r="W38" s="2"/>
      <c r="X38" s="2"/>
      <c r="Y38" s="2"/>
    </row>
    <row r="39" spans="1:25" ht="15.75">
      <c r="A39" s="248" t="str">
        <f>1!A36</f>
        <v>1.1.4</v>
      </c>
      <c r="B39" s="178" t="str">
        <f>1!B36</f>
        <v>Реконструкция ВЛ-0,4 кВ в СИП по ул.Развальская, г.Железноводск, L=0,25 км</v>
      </c>
      <c r="C39" s="127" t="str">
        <f>1!C36</f>
        <v>G_Gelezno_017</v>
      </c>
      <c r="D39" s="92"/>
      <c r="E39" s="129"/>
      <c r="F39" s="129"/>
      <c r="G39" s="129"/>
      <c r="H39" s="129"/>
      <c r="I39" s="129"/>
      <c r="J39" s="129"/>
      <c r="K39" s="129"/>
      <c r="L39" s="129"/>
      <c r="M39" s="129"/>
      <c r="N39" s="264"/>
      <c r="O39" s="2"/>
      <c r="P39" s="2"/>
      <c r="Q39" s="2"/>
      <c r="R39" s="2"/>
      <c r="S39" s="2"/>
      <c r="T39" s="2"/>
      <c r="U39" s="2"/>
      <c r="V39" s="2"/>
      <c r="W39" s="2"/>
      <c r="X39" s="2"/>
      <c r="Y39" s="2"/>
    </row>
    <row r="40" spans="1:25" ht="15.75">
      <c r="A40" s="248" t="str">
        <f>1!A37</f>
        <v>1.1.5</v>
      </c>
      <c r="B40" s="178" t="str">
        <f>1!B37</f>
        <v>Реконструкция ВЛ-0,4 кВ в СИП по ул.Пушкина от ТП-185, п.Иноземцево, L=0,35 км</v>
      </c>
      <c r="C40" s="127" t="str">
        <f>1!C37</f>
        <v>G_Gelezno_018</v>
      </c>
      <c r="D40" s="92"/>
      <c r="E40" s="129"/>
      <c r="F40" s="129"/>
      <c r="G40" s="129"/>
      <c r="H40" s="129"/>
      <c r="I40" s="129"/>
      <c r="J40" s="129"/>
      <c r="K40" s="129"/>
      <c r="L40" s="129"/>
      <c r="M40" s="129"/>
      <c r="N40" s="264"/>
      <c r="O40" s="2"/>
      <c r="P40" s="2"/>
      <c r="Q40" s="2"/>
      <c r="R40" s="2"/>
      <c r="S40" s="2"/>
      <c r="T40" s="2"/>
      <c r="U40" s="2"/>
      <c r="V40" s="2"/>
      <c r="W40" s="2"/>
      <c r="X40" s="2"/>
      <c r="Y40" s="2"/>
    </row>
    <row r="41" spans="1:25" ht="15.75">
      <c r="A41" s="248" t="str">
        <f>1!A38</f>
        <v>1.1.6</v>
      </c>
      <c r="B41" s="178" t="str">
        <f>1!B38</f>
        <v>Реконструкция ВЛ-0,4 кВ ул.Матросова ( инв.№ 0000412 ), г.Железноводск, пос.Бештау, L=0,18 км</v>
      </c>
      <c r="C41" s="127" t="str">
        <f>1!C38</f>
        <v>G_Gelezno_019</v>
      </c>
      <c r="D41" s="92"/>
      <c r="E41" s="129"/>
      <c r="F41" s="129"/>
      <c r="G41" s="129"/>
      <c r="H41" s="129"/>
      <c r="I41" s="129"/>
      <c r="J41" s="129"/>
      <c r="K41" s="129"/>
      <c r="L41" s="129"/>
      <c r="M41" s="129"/>
      <c r="N41" s="264"/>
      <c r="O41" s="2"/>
      <c r="P41" s="2"/>
      <c r="Q41" s="2"/>
      <c r="R41" s="2"/>
      <c r="S41" s="2"/>
      <c r="T41" s="2"/>
      <c r="U41" s="2"/>
      <c r="V41" s="2"/>
      <c r="W41" s="2"/>
      <c r="X41" s="2"/>
      <c r="Y41" s="2"/>
    </row>
    <row r="42" spans="1:25" ht="21" customHeight="1">
      <c r="A42" s="248" t="str">
        <f>1!A39</f>
        <v>1.1.7</v>
      </c>
      <c r="B42" s="178" t="str">
        <f>1!B39</f>
        <v>Реконструкция ВЛ-0,4 кВ ул.Ленинградская ( инв.№ 0000402 ), г.Железноводск, пос.Бештау, L=0,22 км</v>
      </c>
      <c r="C42" s="127" t="str">
        <f>1!C39</f>
        <v>G_Gelezno_020</v>
      </c>
      <c r="D42" s="92"/>
      <c r="E42" s="129"/>
      <c r="F42" s="129"/>
      <c r="G42" s="129"/>
      <c r="H42" s="129"/>
      <c r="I42" s="129"/>
      <c r="J42" s="129"/>
      <c r="K42" s="129"/>
      <c r="L42" s="129"/>
      <c r="M42" s="129"/>
      <c r="N42" s="264"/>
      <c r="O42" s="2"/>
      <c r="P42" s="2"/>
      <c r="Q42" s="2"/>
      <c r="R42" s="2"/>
      <c r="S42" s="2"/>
      <c r="T42" s="2"/>
      <c r="U42" s="2"/>
      <c r="V42" s="2"/>
      <c r="W42" s="2"/>
      <c r="X42" s="2"/>
      <c r="Y42" s="2"/>
    </row>
    <row r="43" spans="1:25" ht="15.75">
      <c r="A43" s="248" t="str">
        <f>1!A40</f>
        <v>1.1.8</v>
      </c>
      <c r="B43" s="178" t="str">
        <f>1!B40</f>
        <v>Реконструкция ВЛ-0,4 кВ ул.Комарова ( инв. № 0000388 ), г.Железноводск, пос.Бештау, L=0,14 км</v>
      </c>
      <c r="C43" s="127" t="str">
        <f>1!C40</f>
        <v>G_Gelezno_021</v>
      </c>
      <c r="D43" s="92"/>
      <c r="E43" s="129"/>
      <c r="F43" s="129"/>
      <c r="G43" s="129"/>
      <c r="H43" s="129"/>
      <c r="I43" s="129"/>
      <c r="J43" s="129"/>
      <c r="K43" s="129"/>
      <c r="L43" s="129"/>
      <c r="M43" s="129"/>
      <c r="N43" s="264"/>
      <c r="O43" s="2"/>
      <c r="P43" s="2"/>
      <c r="Q43" s="2"/>
      <c r="R43" s="2"/>
      <c r="S43" s="2"/>
      <c r="T43" s="2"/>
      <c r="U43" s="2"/>
      <c r="V43" s="2"/>
      <c r="W43" s="2"/>
      <c r="X43" s="2"/>
      <c r="Y43" s="2"/>
    </row>
    <row r="44" spans="1:25" ht="15.75">
      <c r="A44" s="248" t="str">
        <f>1!A41</f>
        <v>1.1.9</v>
      </c>
      <c r="B44" s="178" t="str">
        <f>1!B41</f>
        <v>Реконструкция ВЛ-0,4 кВ ул.Глинки ( инв.№ 0000357 ), г.Железноводск, пос.Бештау, L=0,64 км</v>
      </c>
      <c r="C44" s="127" t="str">
        <f>1!C41</f>
        <v>G_Gelezno_022</v>
      </c>
      <c r="D44" s="92"/>
      <c r="E44" s="129"/>
      <c r="F44" s="129"/>
      <c r="G44" s="129"/>
      <c r="H44" s="129"/>
      <c r="I44" s="129"/>
      <c r="J44" s="129"/>
      <c r="K44" s="129"/>
      <c r="L44" s="129"/>
      <c r="M44" s="129"/>
      <c r="N44" s="264"/>
      <c r="O44" s="2"/>
      <c r="P44" s="2"/>
      <c r="Q44" s="2"/>
      <c r="R44" s="2"/>
      <c r="S44" s="2"/>
      <c r="T44" s="2"/>
      <c r="U44" s="2"/>
      <c r="V44" s="2"/>
      <c r="W44" s="2"/>
      <c r="X44" s="2"/>
      <c r="Y44" s="2"/>
    </row>
    <row r="45" spans="1:25" ht="15.75">
      <c r="A45" s="248" t="str">
        <f>1!A42</f>
        <v>1.1.10</v>
      </c>
      <c r="B45" s="178" t="str">
        <f>1!B42</f>
        <v>Реконструкция ВЛ-0,4 кВ ул.Глинки ( инв.№ 0000358 ), г.Железноводск, пос.Бештау, L=0,36 км</v>
      </c>
      <c r="C45" s="127" t="str">
        <f>1!C42</f>
        <v>G_Gelezno_023</v>
      </c>
      <c r="D45" s="92"/>
      <c r="E45" s="129"/>
      <c r="F45" s="129"/>
      <c r="G45" s="129"/>
      <c r="H45" s="129"/>
      <c r="I45" s="129"/>
      <c r="J45" s="129"/>
      <c r="K45" s="129"/>
      <c r="L45" s="129"/>
      <c r="M45" s="129"/>
      <c r="N45" s="264"/>
      <c r="O45" s="2"/>
      <c r="P45" s="2"/>
      <c r="Q45" s="2"/>
      <c r="R45" s="2"/>
      <c r="S45" s="2"/>
      <c r="T45" s="2"/>
      <c r="U45" s="2"/>
      <c r="V45" s="2"/>
      <c r="W45" s="2"/>
      <c r="X45" s="2"/>
      <c r="Y45" s="2"/>
    </row>
    <row r="46" spans="1:25" ht="31.5">
      <c r="A46" s="248" t="str">
        <f>1!A43</f>
        <v>1.1.11</v>
      </c>
      <c r="B46" s="178" t="str">
        <f>1!B43</f>
        <v>Реконструкция ВЛ-0,4 кВ в СИП по ул.Бахановича, 118-128,Ф-"Развальская-Кутузова",г.Железноводск, L=0,12 км</v>
      </c>
      <c r="C46" s="127" t="str">
        <f>1!C43</f>
        <v>G_Gelezno_024</v>
      </c>
      <c r="D46" s="92"/>
      <c r="E46" s="129"/>
      <c r="F46" s="129"/>
      <c r="G46" s="129"/>
      <c r="H46" s="129"/>
      <c r="I46" s="129"/>
      <c r="J46" s="129"/>
      <c r="K46" s="129"/>
      <c r="L46" s="129"/>
      <c r="M46" s="129"/>
      <c r="N46" s="264"/>
      <c r="O46" s="2"/>
      <c r="P46" s="2"/>
      <c r="Q46" s="2"/>
      <c r="R46" s="2"/>
      <c r="S46" s="2"/>
      <c r="T46" s="2"/>
      <c r="U46" s="2"/>
      <c r="V46" s="2"/>
      <c r="W46" s="2"/>
      <c r="X46" s="2"/>
      <c r="Y46" s="2"/>
    </row>
    <row r="47" spans="1:25" ht="15.75">
      <c r="A47" s="248" t="str">
        <f>1!A44</f>
        <v>1.1.12</v>
      </c>
      <c r="B47" s="178" t="str">
        <f>1!B44</f>
        <v>Реконструкция ВЛ-0,4 кВ в СИП от ТП-172 по ул Мира, п.Иноземцево, L=0,5 км</v>
      </c>
      <c r="C47" s="127" t="str">
        <f>1!C44</f>
        <v>G_Gelezno_025</v>
      </c>
      <c r="D47" s="92"/>
      <c r="E47" s="129"/>
      <c r="F47" s="129"/>
      <c r="G47" s="129"/>
      <c r="H47" s="129"/>
      <c r="I47" s="129"/>
      <c r="J47" s="129"/>
      <c r="K47" s="129"/>
      <c r="L47" s="129"/>
      <c r="M47" s="129"/>
      <c r="N47" s="264"/>
      <c r="O47" s="2"/>
      <c r="P47" s="2"/>
      <c r="Q47" s="2"/>
      <c r="R47" s="2"/>
      <c r="S47" s="2"/>
      <c r="T47" s="2"/>
      <c r="U47" s="2"/>
      <c r="V47" s="2"/>
      <c r="W47" s="2"/>
      <c r="X47" s="2"/>
      <c r="Y47" s="2"/>
    </row>
    <row r="48" spans="1:25" ht="15.75">
      <c r="A48" s="248" t="str">
        <f>1!A45</f>
        <v>1.1.13</v>
      </c>
      <c r="B48" s="178" t="str">
        <f>1!B45</f>
        <v>Реконструкция ВЛ-0,4 кВ в СИП от ТП-176 по ул Мира, п.Иноземцево, L=0,8 км</v>
      </c>
      <c r="C48" s="127" t="str">
        <f>1!C45</f>
        <v>G_Gelezno_026</v>
      </c>
      <c r="D48" s="92"/>
      <c r="E48" s="129"/>
      <c r="F48" s="129"/>
      <c r="G48" s="129"/>
      <c r="H48" s="129"/>
      <c r="I48" s="129"/>
      <c r="J48" s="129"/>
      <c r="K48" s="129"/>
      <c r="L48" s="129"/>
      <c r="M48" s="129"/>
      <c r="N48" s="264"/>
      <c r="O48" s="2"/>
      <c r="P48" s="2"/>
      <c r="Q48" s="2"/>
      <c r="R48" s="2"/>
      <c r="S48" s="2"/>
      <c r="T48" s="2"/>
      <c r="U48" s="2"/>
      <c r="V48" s="2"/>
      <c r="W48" s="2"/>
      <c r="X48" s="2"/>
      <c r="Y48" s="2"/>
    </row>
    <row r="49" spans="1:25" ht="15.75">
      <c r="A49" s="248" t="str">
        <f>1!A46</f>
        <v>1.1.14</v>
      </c>
      <c r="B49" s="178" t="str">
        <f>1!B46</f>
        <v>Реконструкция ВЛ-0,4 кВ в СИП по ул.Шоссейная, п.Иноземцево, L=0,5 км</v>
      </c>
      <c r="C49" s="127" t="str">
        <f>1!C46</f>
        <v>G_Gelezno_027</v>
      </c>
      <c r="D49" s="92"/>
      <c r="E49" s="129"/>
      <c r="F49" s="129"/>
      <c r="G49" s="129"/>
      <c r="H49" s="129"/>
      <c r="I49" s="129"/>
      <c r="J49" s="129"/>
      <c r="K49" s="129"/>
      <c r="L49" s="129"/>
      <c r="M49" s="129"/>
      <c r="N49" s="264"/>
      <c r="O49" s="2"/>
      <c r="P49" s="2"/>
      <c r="Q49" s="2"/>
      <c r="R49" s="2"/>
      <c r="S49" s="2"/>
      <c r="T49" s="2"/>
      <c r="U49" s="2"/>
      <c r="V49" s="2"/>
      <c r="W49" s="2"/>
      <c r="X49" s="2"/>
      <c r="Y49" s="2"/>
    </row>
    <row r="50" spans="1:25" ht="15.75">
      <c r="A50" s="248" t="str">
        <f>1!A47</f>
        <v>1.1.15</v>
      </c>
      <c r="B50" s="178" t="str">
        <f>1!B47</f>
        <v>Реконструкция ВЛ-0,4 кВ в СИП от ТП-186 по ул Бештаугорская (верх), г.Железноводск, L=0,73км</v>
      </c>
      <c r="C50" s="127" t="str">
        <f>1!C47</f>
        <v>G_Gelezno_028</v>
      </c>
      <c r="D50" s="92"/>
      <c r="E50" s="129"/>
      <c r="F50" s="129"/>
      <c r="G50" s="129"/>
      <c r="H50" s="129"/>
      <c r="I50" s="129"/>
      <c r="J50" s="129"/>
      <c r="K50" s="129"/>
      <c r="L50" s="129"/>
      <c r="M50" s="129"/>
      <c r="N50" s="264"/>
      <c r="O50" s="2"/>
      <c r="P50" s="2"/>
      <c r="Q50" s="2"/>
      <c r="R50" s="2"/>
      <c r="S50" s="2"/>
      <c r="T50" s="2"/>
      <c r="U50" s="2"/>
      <c r="V50" s="2"/>
      <c r="W50" s="2"/>
      <c r="X50" s="2"/>
      <c r="Y50" s="2"/>
    </row>
    <row r="51" spans="1:25" ht="15.75">
      <c r="A51" s="248" t="str">
        <f>1!A48</f>
        <v>1.1.16</v>
      </c>
      <c r="B51" s="178" t="str">
        <f>1!B48</f>
        <v>Реконструкция ВЛ-0,4 кВ в СИП от ТП-186 по ул Бештаугорская (низ), г.Железноводск, L=0,77 км</v>
      </c>
      <c r="C51" s="127" t="str">
        <f>1!C48</f>
        <v>G_Gelezno_029</v>
      </c>
      <c r="D51" s="92"/>
      <c r="E51" s="129"/>
      <c r="F51" s="129"/>
      <c r="G51" s="129"/>
      <c r="H51" s="129"/>
      <c r="I51" s="129"/>
      <c r="J51" s="129"/>
      <c r="K51" s="129"/>
      <c r="L51" s="129"/>
      <c r="M51" s="129"/>
      <c r="N51" s="264"/>
      <c r="O51" s="2"/>
      <c r="P51" s="2"/>
      <c r="Q51" s="2"/>
      <c r="R51" s="2"/>
      <c r="S51" s="2"/>
      <c r="T51" s="2"/>
      <c r="U51" s="2"/>
      <c r="V51" s="2"/>
      <c r="W51" s="2"/>
      <c r="X51" s="2"/>
      <c r="Y51" s="2"/>
    </row>
    <row r="52" spans="1:25" ht="15.75">
      <c r="A52" s="248" t="str">
        <f>1!A49</f>
        <v>1.1.17</v>
      </c>
      <c r="B52" s="178" t="str">
        <f>1!B49</f>
        <v>Реконструкция ВЛ-0,4 кВ в СИП от ТП-193 по ул Колхозная, п.Иноземцево, L=0,8 км</v>
      </c>
      <c r="C52" s="127" t="str">
        <f>1!C49</f>
        <v>G_Gelezno_030</v>
      </c>
      <c r="D52" s="92"/>
      <c r="E52" s="129"/>
      <c r="F52" s="129"/>
      <c r="G52" s="129"/>
      <c r="H52" s="129"/>
      <c r="I52" s="129"/>
      <c r="J52" s="129"/>
      <c r="K52" s="129"/>
      <c r="L52" s="129"/>
      <c r="M52" s="129"/>
      <c r="N52" s="264"/>
      <c r="O52" s="2"/>
      <c r="P52" s="2"/>
      <c r="Q52" s="2"/>
      <c r="R52" s="2"/>
      <c r="S52" s="2"/>
      <c r="T52" s="2"/>
      <c r="U52" s="2"/>
      <c r="V52" s="2"/>
      <c r="W52" s="2"/>
      <c r="X52" s="2"/>
      <c r="Y52" s="2"/>
    </row>
    <row r="53" spans="1:25" ht="15.75">
      <c r="A53" s="248" t="str">
        <f>1!A50</f>
        <v>1.1.18</v>
      </c>
      <c r="B53" s="178" t="str">
        <f>1!B50</f>
        <v>Реконструкция ВЛ-0,4 кВ в СИП от ТП-184 по ул Колхозная-Гагарина, п.Иноземцево, L=0,4 км</v>
      </c>
      <c r="C53" s="127" t="str">
        <f>1!C50</f>
        <v>G_Gelezno_031</v>
      </c>
      <c r="D53" s="92"/>
      <c r="E53" s="129"/>
      <c r="F53" s="129"/>
      <c r="G53" s="129"/>
      <c r="H53" s="129"/>
      <c r="I53" s="129"/>
      <c r="J53" s="129"/>
      <c r="K53" s="129"/>
      <c r="L53" s="129"/>
      <c r="M53" s="129"/>
      <c r="N53" s="264"/>
      <c r="O53" s="2"/>
      <c r="P53" s="2"/>
      <c r="Q53" s="2"/>
      <c r="R53" s="2"/>
      <c r="S53" s="2"/>
      <c r="T53" s="2"/>
      <c r="U53" s="2"/>
      <c r="V53" s="2"/>
      <c r="W53" s="2"/>
      <c r="X53" s="2"/>
      <c r="Y53" s="2"/>
    </row>
    <row r="54" spans="1:25" ht="15.75">
      <c r="A54" s="248" t="str">
        <f>1!A51</f>
        <v>1.1.19</v>
      </c>
      <c r="B54" s="178" t="str">
        <f>1!B51</f>
        <v>Реконструкция ВЛ-0,4 кВ в СИП по ул Колхозная (низ), п.Иноземцево, L=1,07 км</v>
      </c>
      <c r="C54" s="127" t="str">
        <f>1!C51</f>
        <v>G_Gelezno_032</v>
      </c>
      <c r="D54" s="92"/>
      <c r="E54" s="129"/>
      <c r="F54" s="129"/>
      <c r="G54" s="129"/>
      <c r="H54" s="129"/>
      <c r="I54" s="129"/>
      <c r="J54" s="129"/>
      <c r="K54" s="129"/>
      <c r="L54" s="129"/>
      <c r="M54" s="129"/>
      <c r="N54" s="264"/>
      <c r="O54" s="2"/>
      <c r="P54" s="2"/>
      <c r="Q54" s="2"/>
      <c r="R54" s="2"/>
      <c r="S54" s="2"/>
      <c r="T54" s="2"/>
      <c r="U54" s="2"/>
      <c r="V54" s="2"/>
      <c r="W54" s="2"/>
      <c r="X54" s="2"/>
      <c r="Y54" s="2"/>
    </row>
    <row r="55" spans="1:25" ht="15.75">
      <c r="A55" s="248" t="str">
        <f>1!A52</f>
        <v>1.1.20</v>
      </c>
      <c r="B55" s="178" t="str">
        <f>1!B52</f>
        <v>Реконструкция ВЛ-0,4 кВ в СИП по ул Колхозная (Ф-"Детский сад"), п.Иноземцево, L=0,2 км</v>
      </c>
      <c r="C55" s="127" t="str">
        <f>1!C52</f>
        <v>G_Gelezno_033</v>
      </c>
      <c r="D55" s="92"/>
      <c r="E55" s="129"/>
      <c r="F55" s="129"/>
      <c r="G55" s="129"/>
      <c r="H55" s="129"/>
      <c r="I55" s="129"/>
      <c r="J55" s="129"/>
      <c r="K55" s="129"/>
      <c r="L55" s="129"/>
      <c r="M55" s="129"/>
      <c r="N55" s="264"/>
      <c r="O55" s="2"/>
      <c r="P55" s="2"/>
      <c r="Q55" s="2"/>
      <c r="R55" s="2"/>
      <c r="S55" s="2"/>
      <c r="T55" s="2"/>
      <c r="U55" s="2"/>
      <c r="V55" s="2"/>
      <c r="W55" s="2"/>
      <c r="X55" s="2"/>
      <c r="Y55" s="2"/>
    </row>
    <row r="56" spans="1:25" ht="31.5">
      <c r="A56" s="248" t="str">
        <f>1!A53</f>
        <v>1.1.21</v>
      </c>
      <c r="B56" s="178" t="str">
        <f>1!B53</f>
        <v>Реконструкция ВЛ-0,4 кВ в СИП по ул Первомайская (Гагарина+Старошоссейная), п.Иноземцево, L=1,87 км</v>
      </c>
      <c r="C56" s="127" t="str">
        <f>1!C53</f>
        <v>G_Gelezno_034</v>
      </c>
      <c r="D56" s="92"/>
      <c r="E56" s="129"/>
      <c r="F56" s="129"/>
      <c r="G56" s="129"/>
      <c r="H56" s="129"/>
      <c r="I56" s="129"/>
      <c r="J56" s="129"/>
      <c r="K56" s="129"/>
      <c r="L56" s="129"/>
      <c r="M56" s="129"/>
      <c r="N56" s="264"/>
      <c r="O56" s="2"/>
      <c r="P56" s="2"/>
      <c r="Q56" s="2"/>
      <c r="R56" s="2"/>
      <c r="S56" s="2"/>
      <c r="T56" s="2"/>
      <c r="U56" s="2"/>
      <c r="V56" s="2"/>
      <c r="W56" s="2"/>
      <c r="X56" s="2"/>
      <c r="Y56" s="2"/>
    </row>
    <row r="57" spans="1:25" ht="15.75">
      <c r="A57" s="248" t="str">
        <f>1!A54</f>
        <v>1.1.22</v>
      </c>
      <c r="B57" s="178" t="str">
        <f>1!B54</f>
        <v>Реконструкция ВЛ-0,4 кВ в СИП по ул Колхозная до ДК "Машук", п.Иноземцево, L=0,4 км</v>
      </c>
      <c r="C57" s="127" t="str">
        <f>1!C54</f>
        <v>G_Gelezno_035</v>
      </c>
      <c r="D57" s="92"/>
      <c r="E57" s="129"/>
      <c r="F57" s="129"/>
      <c r="G57" s="129"/>
      <c r="H57" s="129"/>
      <c r="I57" s="129"/>
      <c r="J57" s="129"/>
      <c r="K57" s="129"/>
      <c r="L57" s="129"/>
      <c r="M57" s="129"/>
      <c r="N57" s="264"/>
      <c r="O57" s="2"/>
      <c r="P57" s="2"/>
      <c r="Q57" s="2"/>
      <c r="R57" s="2"/>
      <c r="S57" s="2"/>
      <c r="T57" s="2"/>
      <c r="U57" s="2"/>
      <c r="V57" s="2"/>
      <c r="W57" s="2"/>
      <c r="X57" s="2"/>
      <c r="Y57" s="2"/>
    </row>
    <row r="58" spans="1:25" ht="15.75">
      <c r="A58" s="248" t="str">
        <f>1!A55</f>
        <v>1.1.23</v>
      </c>
      <c r="B58" s="178" t="str">
        <f>1!B55</f>
        <v>Реконструкция ВЛ-0,4 кВ в СИП по ул.Дачная, п.Иноземцево, L=0,3 км</v>
      </c>
      <c r="C58" s="127" t="str">
        <f>1!C55</f>
        <v>G_Gelezno_036</v>
      </c>
      <c r="D58" s="92"/>
      <c r="E58" s="129"/>
      <c r="F58" s="129"/>
      <c r="G58" s="129"/>
      <c r="H58" s="129"/>
      <c r="I58" s="129"/>
      <c r="J58" s="129"/>
      <c r="K58" s="129"/>
      <c r="L58" s="129"/>
      <c r="M58" s="129"/>
      <c r="N58" s="264"/>
      <c r="O58" s="2"/>
      <c r="P58" s="2"/>
      <c r="Q58" s="2"/>
      <c r="R58" s="2"/>
      <c r="S58" s="2"/>
      <c r="T58" s="2"/>
      <c r="U58" s="2"/>
      <c r="V58" s="2"/>
      <c r="W58" s="2"/>
      <c r="X58" s="2"/>
      <c r="Y58" s="2"/>
    </row>
    <row r="59" spans="1:25" ht="15.75">
      <c r="A59" s="248" t="str">
        <f>1!A56</f>
        <v>1.1.24</v>
      </c>
      <c r="B59" s="178" t="str">
        <f>1!B56</f>
        <v>Реконструкция ВЛ-0,4 кВ в СИП по ул.Садовая, п.Иноземцево, L=0,3 км</v>
      </c>
      <c r="C59" s="127" t="str">
        <f>1!C56</f>
        <v>G_Gelezno_037</v>
      </c>
      <c r="D59" s="92"/>
      <c r="E59" s="129"/>
      <c r="F59" s="129"/>
      <c r="G59" s="129"/>
      <c r="H59" s="129"/>
      <c r="I59" s="129"/>
      <c r="J59" s="129"/>
      <c r="K59" s="129"/>
      <c r="L59" s="129"/>
      <c r="M59" s="129"/>
      <c r="N59" s="264"/>
      <c r="O59" s="2"/>
      <c r="P59" s="2"/>
      <c r="Q59" s="2"/>
      <c r="R59" s="2"/>
      <c r="S59" s="2"/>
      <c r="T59" s="2"/>
      <c r="U59" s="2"/>
      <c r="V59" s="2"/>
      <c r="W59" s="2"/>
      <c r="X59" s="2"/>
      <c r="Y59" s="2"/>
    </row>
    <row r="60" spans="1:25" ht="15.75">
      <c r="A60" s="248" t="str">
        <f>1!A57</f>
        <v>1.1.25</v>
      </c>
      <c r="B60" s="438" t="str">
        <f>1!B57</f>
        <v>Реконструкция сетевого комплекса ВЛ</v>
      </c>
      <c r="C60" s="439" t="str">
        <f>1!C57</f>
        <v>G_Gelezno_038</v>
      </c>
      <c r="D60" s="92"/>
      <c r="E60" s="129"/>
      <c r="F60" s="129"/>
      <c r="G60" s="129"/>
      <c r="H60" s="129"/>
      <c r="I60" s="129"/>
      <c r="J60" s="129"/>
      <c r="K60" s="129"/>
      <c r="L60" s="129"/>
      <c r="M60" s="129"/>
      <c r="N60" s="264"/>
      <c r="O60" s="2"/>
      <c r="P60" s="2"/>
      <c r="Q60" s="2"/>
      <c r="R60" s="2"/>
      <c r="S60" s="2"/>
      <c r="T60" s="2"/>
      <c r="U60" s="2"/>
      <c r="V60" s="2"/>
      <c r="W60" s="2"/>
      <c r="X60" s="2"/>
      <c r="Y60" s="2"/>
    </row>
    <row r="61" spans="1:25" ht="8.25" customHeight="1">
      <c r="A61" s="248"/>
      <c r="B61" s="127"/>
      <c r="C61" s="127"/>
      <c r="D61" s="92"/>
      <c r="E61" s="129"/>
      <c r="F61" s="129"/>
      <c r="G61" s="129"/>
      <c r="H61" s="129"/>
      <c r="I61" s="129"/>
      <c r="J61" s="129"/>
      <c r="K61" s="129"/>
      <c r="L61" s="129"/>
      <c r="M61" s="129"/>
      <c r="N61" s="264"/>
      <c r="O61" s="2"/>
      <c r="P61" s="2"/>
      <c r="Q61" s="2"/>
      <c r="R61" s="2"/>
      <c r="S61" s="2"/>
      <c r="T61" s="2"/>
      <c r="U61" s="2"/>
      <c r="V61" s="2"/>
      <c r="W61" s="2"/>
      <c r="X61" s="2"/>
      <c r="Y61" s="2"/>
    </row>
    <row r="62" spans="1:25" s="146" customFormat="1" ht="15.75">
      <c r="A62" s="249" t="str">
        <f>1!A59</f>
        <v>1.2</v>
      </c>
      <c r="B62" s="148" t="str">
        <f>1!B59</f>
        <v>Реконструкция трансформаторных и иных подстанций, всего, в том числе:</v>
      </c>
      <c r="C62" s="147" t="str">
        <f>1!C59</f>
        <v>Г</v>
      </c>
      <c r="D62" s="147"/>
      <c r="E62" s="149">
        <f>E64</f>
        <v>0</v>
      </c>
      <c r="F62" s="149">
        <v>0</v>
      </c>
      <c r="G62" s="149">
        <v>0</v>
      </c>
      <c r="H62" s="149">
        <v>0</v>
      </c>
      <c r="I62" s="149">
        <v>0</v>
      </c>
      <c r="J62" s="149">
        <f>J64</f>
        <v>0</v>
      </c>
      <c r="K62" s="149">
        <v>0</v>
      </c>
      <c r="L62" s="149">
        <v>0</v>
      </c>
      <c r="M62" s="149">
        <v>0</v>
      </c>
      <c r="N62" s="281">
        <v>0</v>
      </c>
      <c r="O62" s="5"/>
      <c r="P62" s="5"/>
      <c r="Q62" s="5"/>
      <c r="R62" s="5"/>
      <c r="S62" s="5"/>
      <c r="T62" s="5"/>
      <c r="U62" s="5"/>
      <c r="V62" s="5"/>
      <c r="W62" s="5"/>
      <c r="X62" s="5"/>
      <c r="Y62" s="5"/>
    </row>
    <row r="63" spans="1:25" ht="15.75">
      <c r="A63" s="248" t="str">
        <f>1!A60</f>
        <v>1.2.1</v>
      </c>
      <c r="B63" s="127" t="str">
        <f>1!B60</f>
        <v>Реконструкция РП-3  ( замена ячеек )</v>
      </c>
      <c r="C63" s="127" t="str">
        <f>1!C60</f>
        <v>G_Gelezno_039</v>
      </c>
      <c r="D63" s="92"/>
      <c r="E63" s="129"/>
      <c r="F63" s="129"/>
      <c r="G63" s="129"/>
      <c r="H63" s="129"/>
      <c r="I63" s="129"/>
      <c r="J63" s="129"/>
      <c r="K63" s="129"/>
      <c r="L63" s="129"/>
      <c r="M63" s="129"/>
      <c r="N63" s="264"/>
      <c r="O63" s="2"/>
      <c r="P63" s="2"/>
      <c r="Q63" s="2"/>
      <c r="R63" s="2"/>
      <c r="S63" s="2"/>
      <c r="T63" s="2"/>
      <c r="U63" s="2"/>
      <c r="V63" s="2"/>
      <c r="W63" s="2"/>
      <c r="X63" s="2"/>
      <c r="Y63" s="2"/>
    </row>
    <row r="64" spans="1:25" ht="15.75">
      <c r="A64" s="248" t="str">
        <f>1!A61</f>
        <v>1.2.2</v>
      </c>
      <c r="B64" s="439" t="str">
        <f>1!B61</f>
        <v>Реконструкция сетевого комплекса ТП и КЛ</v>
      </c>
      <c r="C64" s="439" t="str">
        <f>1!C61</f>
        <v>G_Gelezno_040</v>
      </c>
      <c r="D64" s="92"/>
      <c r="E64" s="129"/>
      <c r="F64" s="129"/>
      <c r="G64" s="129"/>
      <c r="H64" s="129"/>
      <c r="I64" s="129"/>
      <c r="J64" s="129"/>
      <c r="K64" s="129"/>
      <c r="L64" s="129"/>
      <c r="M64" s="129"/>
      <c r="N64" s="264"/>
      <c r="O64" s="2"/>
      <c r="P64" s="2"/>
      <c r="Q64" s="2"/>
      <c r="R64" s="2"/>
      <c r="S64" s="2"/>
      <c r="T64" s="2"/>
      <c r="U64" s="2"/>
      <c r="V64" s="2"/>
      <c r="W64" s="2"/>
      <c r="X64" s="2"/>
      <c r="Y64" s="2"/>
    </row>
    <row r="65" spans="1:25" ht="9" customHeight="1">
      <c r="A65" s="248"/>
      <c r="B65" s="127"/>
      <c r="C65" s="127"/>
      <c r="D65" s="92"/>
      <c r="E65" s="129"/>
      <c r="F65" s="129"/>
      <c r="G65" s="129"/>
      <c r="H65" s="129"/>
      <c r="I65" s="129"/>
      <c r="J65" s="129"/>
      <c r="K65" s="129"/>
      <c r="L65" s="129"/>
      <c r="M65" s="129"/>
      <c r="N65" s="264"/>
      <c r="O65" s="2"/>
      <c r="P65" s="2"/>
      <c r="Q65" s="2"/>
      <c r="R65" s="2"/>
      <c r="S65" s="2"/>
      <c r="T65" s="2"/>
      <c r="U65" s="2"/>
      <c r="V65" s="2"/>
      <c r="W65" s="2"/>
      <c r="X65" s="2"/>
      <c r="Y65" s="2"/>
    </row>
    <row r="66" spans="1:25" s="146" customFormat="1" ht="15.75">
      <c r="A66" s="249" t="str">
        <f>1!A63</f>
        <v>1.3</v>
      </c>
      <c r="B66" s="148" t="str">
        <f>1!B63</f>
        <v>Прочие инвестиционные проекты, всего, в том числе:</v>
      </c>
      <c r="C66" s="147" t="str">
        <f>1!C63</f>
        <v>Г</v>
      </c>
      <c r="D66" s="147"/>
      <c r="E66" s="149">
        <v>0</v>
      </c>
      <c r="F66" s="149">
        <v>0</v>
      </c>
      <c r="G66" s="149">
        <v>0</v>
      </c>
      <c r="H66" s="149">
        <v>0</v>
      </c>
      <c r="I66" s="149">
        <v>0</v>
      </c>
      <c r="J66" s="149">
        <v>0</v>
      </c>
      <c r="K66" s="149">
        <v>0</v>
      </c>
      <c r="L66" s="149">
        <v>0</v>
      </c>
      <c r="M66" s="149">
        <v>0</v>
      </c>
      <c r="N66" s="281">
        <v>0</v>
      </c>
      <c r="O66" s="5"/>
      <c r="P66" s="5"/>
      <c r="Q66" s="5"/>
      <c r="R66" s="5"/>
      <c r="S66" s="5"/>
      <c r="T66" s="5"/>
      <c r="U66" s="5"/>
      <c r="V66" s="5"/>
      <c r="W66" s="5"/>
      <c r="X66" s="5"/>
      <c r="Y66" s="5"/>
    </row>
    <row r="67" spans="1:25" ht="15.75">
      <c r="A67" s="248" t="str">
        <f>1!A64</f>
        <v>1.3.1</v>
      </c>
      <c r="B67" s="439" t="str">
        <f>1!B64</f>
        <v>Модернизация системы АИИСКУЭ</v>
      </c>
      <c r="C67" s="439" t="str">
        <f>1!C64</f>
        <v>G_Gelezno_041</v>
      </c>
      <c r="D67" s="92"/>
      <c r="E67" s="129"/>
      <c r="F67" s="129"/>
      <c r="G67" s="129"/>
      <c r="H67" s="129"/>
      <c r="I67" s="129"/>
      <c r="J67" s="129"/>
      <c r="K67" s="129"/>
      <c r="L67" s="129"/>
      <c r="M67" s="129"/>
      <c r="N67" s="264"/>
      <c r="O67" s="2"/>
      <c r="P67" s="2"/>
      <c r="Q67" s="2"/>
      <c r="R67" s="2"/>
      <c r="S67" s="2"/>
      <c r="T67" s="2"/>
      <c r="U67" s="2"/>
      <c r="V67" s="2"/>
      <c r="W67" s="2"/>
      <c r="X67" s="2"/>
      <c r="Y67" s="2"/>
    </row>
    <row r="68" spans="1:25" ht="15.75">
      <c r="A68" s="248" t="str">
        <f>1!A65</f>
        <v>1.3.2</v>
      </c>
      <c r="B68" s="439" t="str">
        <f>1!B65</f>
        <v>Строительство системы телемеханики</v>
      </c>
      <c r="C68" s="439" t="str">
        <f>1!C65</f>
        <v>G_Gelezno_042</v>
      </c>
      <c r="D68" s="92"/>
      <c r="E68" s="129"/>
      <c r="F68" s="129"/>
      <c r="G68" s="129"/>
      <c r="H68" s="129"/>
      <c r="I68" s="129"/>
      <c r="J68" s="129"/>
      <c r="K68" s="129"/>
      <c r="L68" s="129"/>
      <c r="M68" s="129"/>
      <c r="N68" s="264"/>
      <c r="O68" s="2"/>
      <c r="P68" s="2"/>
      <c r="Q68" s="2"/>
      <c r="R68" s="2"/>
      <c r="S68" s="2"/>
      <c r="T68" s="2"/>
      <c r="U68" s="2"/>
      <c r="V68" s="2"/>
      <c r="W68" s="2"/>
      <c r="X68" s="2"/>
      <c r="Y68" s="2"/>
    </row>
    <row r="69" spans="1:25" ht="15.75">
      <c r="A69" s="248" t="str">
        <f>1!A66</f>
        <v>1.3.3</v>
      </c>
      <c r="B69" s="127" t="str">
        <f>1!B66</f>
        <v>Оборудование, не требующее монтажа</v>
      </c>
      <c r="C69" s="127" t="str">
        <f>1!C66</f>
        <v>G_Gelezno_043</v>
      </c>
      <c r="D69" s="92"/>
      <c r="E69" s="129"/>
      <c r="F69" s="129"/>
      <c r="G69" s="129"/>
      <c r="H69" s="129"/>
      <c r="I69" s="129"/>
      <c r="J69" s="129"/>
      <c r="K69" s="129"/>
      <c r="L69" s="129"/>
      <c r="M69" s="129"/>
      <c r="N69" s="264"/>
      <c r="O69" s="2"/>
      <c r="P69" s="2"/>
      <c r="Q69" s="2"/>
      <c r="R69" s="2"/>
      <c r="S69" s="2"/>
      <c r="T69" s="2"/>
      <c r="U69" s="2"/>
      <c r="V69" s="2"/>
      <c r="W69" s="2"/>
      <c r="X69" s="2"/>
      <c r="Y69" s="2"/>
    </row>
    <row r="70" spans="1:25" ht="9" customHeight="1">
      <c r="A70" s="248"/>
      <c r="B70" s="127"/>
      <c r="C70" s="127"/>
      <c r="D70" s="92"/>
      <c r="E70" s="129"/>
      <c r="F70" s="129"/>
      <c r="G70" s="129"/>
      <c r="H70" s="129"/>
      <c r="I70" s="129"/>
      <c r="J70" s="129"/>
      <c r="K70" s="129"/>
      <c r="L70" s="129"/>
      <c r="M70" s="129"/>
      <c r="N70" s="264"/>
      <c r="O70" s="2"/>
      <c r="P70" s="2"/>
      <c r="Q70" s="2"/>
      <c r="R70" s="2"/>
      <c r="S70" s="2"/>
      <c r="T70" s="2"/>
      <c r="U70" s="2"/>
      <c r="V70" s="2"/>
      <c r="W70" s="2"/>
      <c r="X70" s="2"/>
      <c r="Y70" s="2"/>
    </row>
    <row r="71" spans="1:25" s="146" customFormat="1" ht="15.75">
      <c r="A71" s="249" t="str">
        <f>1!A68</f>
        <v>1.4</v>
      </c>
      <c r="B71" s="148" t="str">
        <f>1!B68</f>
        <v>Прочее новое строительство объектов электросетевого хозяйства, всего, в том числе:</v>
      </c>
      <c r="C71" s="147" t="str">
        <f>1!C68</f>
        <v>Г</v>
      </c>
      <c r="D71" s="147"/>
      <c r="E71" s="149">
        <f>E72</f>
        <v>0</v>
      </c>
      <c r="F71" s="149">
        <v>0</v>
      </c>
      <c r="G71" s="149">
        <v>0</v>
      </c>
      <c r="H71" s="149">
        <v>0</v>
      </c>
      <c r="I71" s="149">
        <v>0</v>
      </c>
      <c r="J71" s="149">
        <v>0</v>
      </c>
      <c r="K71" s="149">
        <v>0</v>
      </c>
      <c r="L71" s="149">
        <v>0</v>
      </c>
      <c r="M71" s="149">
        <v>0</v>
      </c>
      <c r="N71" s="281">
        <v>0</v>
      </c>
      <c r="O71" s="5"/>
      <c r="P71" s="5"/>
      <c r="Q71" s="5"/>
      <c r="R71" s="5"/>
      <c r="S71" s="5"/>
      <c r="T71" s="5"/>
      <c r="U71" s="5"/>
      <c r="V71" s="5"/>
      <c r="W71" s="5"/>
      <c r="X71" s="5"/>
      <c r="Y71" s="5"/>
    </row>
    <row r="72" spans="1:25" ht="8.25" customHeight="1" thickBot="1">
      <c r="A72" s="251"/>
      <c r="B72" s="265"/>
      <c r="C72" s="252"/>
      <c r="D72" s="271"/>
      <c r="E72" s="253"/>
      <c r="F72" s="253"/>
      <c r="G72" s="253"/>
      <c r="H72" s="253"/>
      <c r="I72" s="253"/>
      <c r="J72" s="253"/>
      <c r="K72" s="253"/>
      <c r="L72" s="253"/>
      <c r="M72" s="253"/>
      <c r="N72" s="266"/>
      <c r="O72" s="2"/>
      <c r="P72" s="2"/>
      <c r="Q72" s="2"/>
      <c r="R72" s="2"/>
      <c r="S72" s="2"/>
      <c r="T72" s="2"/>
      <c r="U72" s="2"/>
      <c r="V72" s="2"/>
      <c r="W72" s="2"/>
      <c r="X72" s="2"/>
      <c r="Y72" s="2"/>
    </row>
    <row r="73" spans="1:25" ht="15.75">
      <c r="A73" s="243"/>
      <c r="B73" s="244"/>
      <c r="C73" s="244"/>
      <c r="D73" s="187"/>
      <c r="E73" s="245"/>
      <c r="F73" s="245"/>
      <c r="G73" s="245"/>
      <c r="H73" s="245"/>
      <c r="I73" s="245"/>
      <c r="J73" s="245"/>
      <c r="K73" s="245"/>
      <c r="L73" s="245"/>
      <c r="M73" s="245"/>
      <c r="N73" s="245"/>
      <c r="O73" s="2"/>
      <c r="P73" s="2"/>
      <c r="Q73" s="2"/>
      <c r="R73" s="2"/>
      <c r="S73" s="2"/>
      <c r="T73" s="2"/>
      <c r="U73" s="2"/>
      <c r="V73" s="2"/>
      <c r="W73" s="2"/>
      <c r="X73" s="2"/>
      <c r="Y73" s="2"/>
    </row>
    <row r="74" spans="1:25" ht="15.75">
      <c r="A74" s="243"/>
      <c r="B74" s="244"/>
      <c r="C74" s="244"/>
      <c r="D74" s="187"/>
      <c r="E74" s="245"/>
      <c r="F74" s="245"/>
      <c r="G74" s="245"/>
      <c r="H74" s="245"/>
      <c r="I74" s="245"/>
      <c r="J74" s="245"/>
      <c r="K74" s="245"/>
      <c r="L74" s="245"/>
      <c r="M74" s="245"/>
      <c r="N74" s="245"/>
      <c r="O74" s="2"/>
      <c r="P74" s="2"/>
      <c r="Q74" s="2"/>
      <c r="R74" s="2"/>
      <c r="S74" s="2"/>
      <c r="T74" s="2"/>
      <c r="U74" s="2"/>
      <c r="V74" s="2"/>
      <c r="W74" s="2"/>
      <c r="X74" s="2"/>
      <c r="Y74" s="2"/>
    </row>
    <row r="75" spans="1:25" ht="15.75">
      <c r="A75" s="243"/>
      <c r="B75" s="244"/>
      <c r="C75" s="244"/>
      <c r="D75" s="187"/>
      <c r="E75" s="245"/>
      <c r="F75" s="245"/>
      <c r="G75" s="245"/>
      <c r="H75" s="245"/>
      <c r="I75" s="245"/>
      <c r="J75" s="245"/>
      <c r="K75" s="245"/>
      <c r="L75" s="245"/>
      <c r="M75" s="245"/>
      <c r="N75" s="245"/>
      <c r="O75" s="2"/>
      <c r="P75" s="2"/>
      <c r="Q75" s="2"/>
      <c r="R75" s="2"/>
      <c r="S75" s="2"/>
      <c r="T75" s="2"/>
      <c r="U75" s="2"/>
      <c r="V75" s="2"/>
      <c r="W75" s="2"/>
      <c r="X75" s="2"/>
      <c r="Y75" s="2"/>
    </row>
    <row r="76" spans="1:25" ht="15.75">
      <c r="A76" s="243"/>
      <c r="B76" s="244"/>
      <c r="C76" s="244"/>
      <c r="D76" s="187"/>
      <c r="E76" s="245"/>
      <c r="F76" s="245"/>
      <c r="G76" s="245"/>
      <c r="H76" s="245"/>
      <c r="I76" s="245"/>
      <c r="J76" s="245"/>
      <c r="K76" s="245"/>
      <c r="L76" s="245"/>
      <c r="M76" s="245"/>
      <c r="N76" s="245"/>
      <c r="O76" s="2"/>
      <c r="P76" s="2"/>
      <c r="Q76" s="2"/>
      <c r="R76" s="2"/>
      <c r="S76" s="2"/>
      <c r="T76" s="2"/>
      <c r="U76" s="2"/>
      <c r="V76" s="2"/>
      <c r="W76" s="2"/>
      <c r="X76" s="2"/>
      <c r="Y76" s="2"/>
    </row>
    <row r="77" spans="1:25" ht="15.75">
      <c r="A77" s="243"/>
      <c r="B77" s="244"/>
      <c r="C77" s="244"/>
      <c r="D77" s="187"/>
      <c r="E77" s="245"/>
      <c r="F77" s="245"/>
      <c r="G77" s="245"/>
      <c r="H77" s="245"/>
      <c r="I77" s="245"/>
      <c r="J77" s="245"/>
      <c r="K77" s="245"/>
      <c r="L77" s="245"/>
      <c r="M77" s="245"/>
      <c r="N77" s="245"/>
      <c r="O77" s="2"/>
      <c r="P77" s="2"/>
      <c r="Q77" s="2"/>
      <c r="R77" s="2"/>
      <c r="S77" s="2"/>
      <c r="T77" s="2"/>
      <c r="U77" s="2"/>
      <c r="V77" s="2"/>
      <c r="W77" s="2"/>
      <c r="X77" s="2"/>
      <c r="Y77" s="2"/>
    </row>
    <row r="78" spans="1:25" ht="15.75">
      <c r="A78" s="243"/>
      <c r="B78" s="244"/>
      <c r="C78" s="244"/>
      <c r="D78" s="187"/>
      <c r="E78" s="245"/>
      <c r="F78" s="245"/>
      <c r="G78" s="245"/>
      <c r="H78" s="245"/>
      <c r="I78" s="245"/>
      <c r="J78" s="245"/>
      <c r="K78" s="245"/>
      <c r="L78" s="245"/>
      <c r="M78" s="245"/>
      <c r="N78" s="245"/>
      <c r="O78" s="2"/>
      <c r="P78" s="2"/>
      <c r="Q78" s="2"/>
      <c r="R78" s="2"/>
      <c r="S78" s="2"/>
      <c r="T78" s="2"/>
      <c r="U78" s="2"/>
      <c r="V78" s="2"/>
      <c r="W78" s="2"/>
      <c r="X78" s="2"/>
      <c r="Y78" s="2"/>
    </row>
    <row r="79" spans="1:25" ht="15.75">
      <c r="A79" s="243"/>
      <c r="B79" s="244"/>
      <c r="C79" s="244"/>
      <c r="D79" s="187"/>
      <c r="E79" s="245"/>
      <c r="F79" s="245"/>
      <c r="G79" s="245"/>
      <c r="H79" s="245"/>
      <c r="I79" s="245"/>
      <c r="J79" s="245"/>
      <c r="K79" s="245"/>
      <c r="L79" s="245"/>
      <c r="M79" s="245"/>
      <c r="N79" s="245"/>
      <c r="O79" s="2"/>
      <c r="P79" s="2"/>
      <c r="Q79" s="2"/>
      <c r="R79" s="2"/>
      <c r="S79" s="2"/>
      <c r="T79" s="2"/>
      <c r="U79" s="2"/>
      <c r="V79" s="2"/>
      <c r="W79" s="2"/>
      <c r="X79" s="2"/>
      <c r="Y79" s="2"/>
    </row>
    <row r="80" spans="1:25" ht="15.75">
      <c r="A80" s="243"/>
      <c r="B80" s="244"/>
      <c r="C80" s="244"/>
      <c r="D80" s="187"/>
      <c r="E80" s="245"/>
      <c r="F80" s="245"/>
      <c r="G80" s="245"/>
      <c r="H80" s="245"/>
      <c r="I80" s="245"/>
      <c r="J80" s="245"/>
      <c r="K80" s="245"/>
      <c r="L80" s="245"/>
      <c r="M80" s="245"/>
      <c r="N80" s="245"/>
      <c r="O80" s="2"/>
      <c r="P80" s="2"/>
      <c r="Q80" s="2"/>
      <c r="R80" s="2"/>
      <c r="S80" s="2"/>
      <c r="T80" s="2"/>
      <c r="U80" s="2"/>
      <c r="V80" s="2"/>
      <c r="W80" s="2"/>
      <c r="X80" s="2"/>
      <c r="Y80" s="2"/>
    </row>
    <row r="81" spans="1:25" ht="15.75" customHeight="1">
      <c r="A81" s="243"/>
      <c r="B81" s="581" t="s">
        <v>633</v>
      </c>
      <c r="C81" s="581"/>
      <c r="D81" s="581"/>
      <c r="E81" s="581"/>
      <c r="F81" s="581"/>
      <c r="G81" s="581"/>
      <c r="H81" s="581"/>
      <c r="I81" s="581"/>
      <c r="J81" s="581"/>
      <c r="K81" s="581"/>
      <c r="L81" s="581"/>
      <c r="M81" s="581"/>
      <c r="N81" s="581"/>
      <c r="O81" s="581"/>
      <c r="P81" s="581"/>
      <c r="Q81" s="581"/>
      <c r="R81" s="581"/>
      <c r="S81" s="581"/>
      <c r="T81" s="581"/>
      <c r="U81" s="581"/>
      <c r="V81" s="581"/>
      <c r="W81" s="2"/>
      <c r="X81" s="2"/>
      <c r="Y81" s="2"/>
    </row>
  </sheetData>
  <sheetProtection/>
  <mergeCells count="17">
    <mergeCell ref="A16:N16"/>
    <mergeCell ref="A17:N17"/>
    <mergeCell ref="A21:I21"/>
    <mergeCell ref="E22:N22"/>
    <mergeCell ref="B22:B25"/>
    <mergeCell ref="J23:N23"/>
    <mergeCell ref="E24:I24"/>
    <mergeCell ref="B81:V81"/>
    <mergeCell ref="J24:N24"/>
    <mergeCell ref="E23:I23"/>
    <mergeCell ref="D22:D25"/>
    <mergeCell ref="C22:C25"/>
    <mergeCell ref="K5:N5"/>
    <mergeCell ref="K10:N10"/>
    <mergeCell ref="A15:N15"/>
    <mergeCell ref="A22:A25"/>
    <mergeCell ref="A19:N19"/>
  </mergeCells>
  <printOptions/>
  <pageMargins left="0.7874015748031497" right="0.1968503937007874" top="0.5905511811023623" bottom="0.1968503937007874" header="0.11811023622047245" footer="0.11811023622047245"/>
  <pageSetup fitToHeight="1" fitToWidth="1" horizontalDpi="600" verticalDpi="600" orientation="portrait" paperSize="8" scale="61" r:id="rId1"/>
</worksheet>
</file>

<file path=xl/worksheets/sheet9.xml><?xml version="1.0" encoding="utf-8"?>
<worksheet xmlns="http://schemas.openxmlformats.org/spreadsheetml/2006/main" xmlns:r="http://schemas.openxmlformats.org/officeDocument/2006/relationships">
  <sheetPr>
    <tabColor rgb="FF92D050"/>
  </sheetPr>
  <dimension ref="A1:AR75"/>
  <sheetViews>
    <sheetView view="pageBreakPreview" zoomScaleSheetLayoutView="100" zoomScalePageLayoutView="0" workbookViewId="0" topLeftCell="A32">
      <selection activeCell="A17" sqref="A17:F17"/>
    </sheetView>
  </sheetViews>
  <sheetFormatPr defaultColWidth="9.00390625" defaultRowHeight="15.75"/>
  <cols>
    <col min="1" max="1" width="7.375" style="1" customWidth="1"/>
    <col min="2" max="2" width="89.375" style="1" customWidth="1"/>
    <col min="3" max="3" width="15.50390625" style="1" customWidth="1"/>
    <col min="4" max="4" width="28.125" style="1" customWidth="1"/>
    <col min="5" max="5" width="29.625" style="1" customWidth="1"/>
    <col min="6" max="6" width="13.25390625" style="1" customWidth="1"/>
    <col min="7" max="7" width="4.625" style="1" customWidth="1"/>
    <col min="8" max="8" width="4.375" style="1" customWidth="1"/>
    <col min="9" max="10" width="3.375" style="1" customWidth="1"/>
    <col min="11" max="11" width="4.125" style="1" customWidth="1"/>
    <col min="12" max="14" width="5.75390625" style="1" customWidth="1"/>
    <col min="15" max="15" width="3.875" style="1" customWidth="1"/>
    <col min="16" max="16" width="4.50390625" style="1" customWidth="1"/>
    <col min="17" max="17" width="3.875" style="1" customWidth="1"/>
    <col min="18" max="18" width="4.375" style="1" customWidth="1"/>
    <col min="19" max="21" width="5.75390625" style="1" customWidth="1"/>
    <col min="22" max="22" width="6.125" style="1" customWidth="1"/>
    <col min="23" max="23" width="5.75390625" style="1" customWidth="1"/>
    <col min="24" max="24" width="6.50390625" style="1" customWidth="1"/>
    <col min="25" max="25" width="3.50390625" style="1" customWidth="1"/>
    <col min="26" max="26" width="5.75390625" style="1" customWidth="1"/>
    <col min="27" max="27" width="16.125" style="1" customWidth="1"/>
    <col min="28" max="28" width="21.25390625" style="1" customWidth="1"/>
    <col min="29" max="29" width="12.625" style="1" customWidth="1"/>
    <col min="30" max="30" width="22.375" style="1" customWidth="1"/>
    <col min="31" max="31" width="10.875" style="1" customWidth="1"/>
    <col min="32" max="32" width="17.375" style="1" customWidth="1"/>
    <col min="33" max="34" width="4.125" style="1" customWidth="1"/>
    <col min="35" max="35" width="3.75390625" style="1" customWidth="1"/>
    <col min="36" max="36" width="3.875" style="1" customWidth="1"/>
    <col min="37" max="37" width="4.50390625" style="1" customWidth="1"/>
    <col min="38" max="38" width="5.00390625" style="1" customWidth="1"/>
    <col min="39" max="39" width="5.50390625" style="1" customWidth="1"/>
    <col min="40" max="40" width="5.75390625" style="1" customWidth="1"/>
    <col min="41" max="41" width="5.50390625" style="1" customWidth="1"/>
    <col min="42" max="43" width="5.00390625" style="1" customWidth="1"/>
    <col min="44" max="44" width="12.875" style="1" customWidth="1"/>
    <col min="45" max="54" width="5.00390625" style="1" customWidth="1"/>
    <col min="55" max="16384" width="9.00390625" style="1" customWidth="1"/>
  </cols>
  <sheetData>
    <row r="1" spans="6:12" ht="15.75">
      <c r="F1" s="261" t="s">
        <v>152</v>
      </c>
      <c r="G1" s="2"/>
      <c r="H1" s="2"/>
      <c r="I1" s="2"/>
      <c r="J1" s="2"/>
      <c r="K1" s="2"/>
      <c r="L1" s="2"/>
    </row>
    <row r="2" spans="6:12" ht="15.75">
      <c r="F2" s="262" t="s">
        <v>439</v>
      </c>
      <c r="G2" s="2"/>
      <c r="H2" s="2"/>
      <c r="I2" s="2"/>
      <c r="J2" s="2"/>
      <c r="K2" s="2"/>
      <c r="L2" s="2"/>
    </row>
    <row r="3" spans="6:12" ht="15.75">
      <c r="F3" s="262" t="s">
        <v>627</v>
      </c>
      <c r="G3" s="2"/>
      <c r="H3" s="2"/>
      <c r="I3" s="2"/>
      <c r="J3" s="2"/>
      <c r="K3" s="2"/>
      <c r="L3" s="2"/>
    </row>
    <row r="4" spans="6:12" ht="18.75">
      <c r="F4" s="15"/>
      <c r="G4" s="2"/>
      <c r="H4" s="2"/>
      <c r="I4" s="2"/>
      <c r="J4" s="2"/>
      <c r="K4" s="2"/>
      <c r="L4" s="2"/>
    </row>
    <row r="5" spans="6:12" ht="15.75">
      <c r="F5" s="375" t="s">
        <v>629</v>
      </c>
      <c r="G5" s="2"/>
      <c r="H5" s="2"/>
      <c r="I5" s="2"/>
      <c r="J5" s="2"/>
      <c r="K5" s="2"/>
      <c r="L5" s="2"/>
    </row>
    <row r="6" spans="6:12" ht="15.75">
      <c r="F6" s="262" t="s">
        <v>630</v>
      </c>
      <c r="G6" s="2"/>
      <c r="H6" s="2"/>
      <c r="I6" s="2"/>
      <c r="J6" s="2"/>
      <c r="K6" s="2"/>
      <c r="L6" s="2"/>
    </row>
    <row r="7" spans="6:12" ht="18.75">
      <c r="F7" s="15"/>
      <c r="G7" s="2"/>
      <c r="H7" s="2"/>
      <c r="I7" s="2"/>
      <c r="J7" s="2"/>
      <c r="K7" s="2"/>
      <c r="L7" s="2"/>
    </row>
    <row r="8" spans="6:12" ht="15.75">
      <c r="F8" s="262" t="s">
        <v>635</v>
      </c>
      <c r="G8" s="2"/>
      <c r="H8" s="2"/>
      <c r="I8" s="2"/>
      <c r="J8" s="2"/>
      <c r="K8" s="2"/>
      <c r="L8" s="2"/>
    </row>
    <row r="9" spans="6:12" ht="15.75">
      <c r="F9" s="262"/>
      <c r="G9" s="2"/>
      <c r="H9" s="2"/>
      <c r="I9" s="2"/>
      <c r="J9" s="2"/>
      <c r="K9" s="2"/>
      <c r="L9" s="2"/>
    </row>
    <row r="10" spans="6:12" ht="15.75">
      <c r="F10" s="262" t="s">
        <v>709</v>
      </c>
      <c r="G10" s="2"/>
      <c r="H10" s="2"/>
      <c r="I10" s="2"/>
      <c r="J10" s="2"/>
      <c r="K10" s="2"/>
      <c r="L10" s="2"/>
    </row>
    <row r="11" spans="5:12" ht="15.75">
      <c r="E11" s="354" t="s">
        <v>631</v>
      </c>
      <c r="F11" s="262"/>
      <c r="G11" s="2"/>
      <c r="H11" s="2"/>
      <c r="I11" s="2"/>
      <c r="J11" s="2"/>
      <c r="K11" s="2"/>
      <c r="L11" s="2"/>
    </row>
    <row r="12" spans="5:12" ht="15.75">
      <c r="E12" s="354"/>
      <c r="F12" s="262"/>
      <c r="G12" s="2"/>
      <c r="H12" s="2"/>
      <c r="I12" s="2"/>
      <c r="J12" s="2"/>
      <c r="K12" s="2"/>
      <c r="L12" s="2"/>
    </row>
    <row r="13" spans="1:12" ht="15.75">
      <c r="A13" s="639" t="s">
        <v>207</v>
      </c>
      <c r="B13" s="639"/>
      <c r="C13" s="639"/>
      <c r="D13" s="639"/>
      <c r="E13" s="639"/>
      <c r="F13" s="639"/>
      <c r="G13" s="2"/>
      <c r="H13" s="2"/>
      <c r="I13" s="2"/>
      <c r="J13" s="2"/>
      <c r="K13" s="2"/>
      <c r="L13" s="2"/>
    </row>
    <row r="14" spans="1:44" ht="15.75">
      <c r="A14" s="636" t="str">
        <f>1!A14:U14</f>
        <v>Инвестиционная программа Филиала "Железноводские электрические сети" ООО "КЭУК".</v>
      </c>
      <c r="B14" s="636"/>
      <c r="C14" s="636"/>
      <c r="D14" s="636"/>
      <c r="E14" s="636"/>
      <c r="F14" s="636"/>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row>
    <row r="15" spans="1:44" ht="15.75">
      <c r="A15" s="636" t="s">
        <v>114</v>
      </c>
      <c r="B15" s="636"/>
      <c r="C15" s="636"/>
      <c r="D15" s="636"/>
      <c r="E15" s="636"/>
      <c r="F15" s="636"/>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row>
    <row r="16" spans="1:44" ht="15.75">
      <c r="A16" s="45"/>
      <c r="B16" s="45"/>
      <c r="C16" s="45"/>
      <c r="D16" s="45"/>
      <c r="E16" s="45"/>
      <c r="F16" s="4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row>
    <row r="17" spans="1:12" ht="15.75">
      <c r="A17" s="610" t="str">
        <f>1!A17:U17</f>
        <v>Год раскрытия информации: 2018 год</v>
      </c>
      <c r="B17" s="610"/>
      <c r="C17" s="610"/>
      <c r="D17" s="610"/>
      <c r="E17" s="610"/>
      <c r="F17" s="610"/>
      <c r="G17" s="2"/>
      <c r="H17" s="2"/>
      <c r="I17" s="2"/>
      <c r="J17" s="2"/>
      <c r="K17" s="2"/>
      <c r="L17" s="2"/>
    </row>
    <row r="18" spans="1:36" ht="16.5" thickBot="1">
      <c r="A18" s="582"/>
      <c r="B18" s="582"/>
      <c r="C18" s="582"/>
      <c r="D18" s="582"/>
      <c r="E18" s="582"/>
      <c r="F18" s="13"/>
      <c r="G18" s="13"/>
      <c r="H18" s="13"/>
      <c r="I18" s="13"/>
      <c r="J18" s="13"/>
      <c r="K18" s="13"/>
      <c r="L18" s="13"/>
      <c r="M18" s="13"/>
      <c r="N18" s="13"/>
      <c r="O18" s="2"/>
      <c r="P18" s="2"/>
      <c r="Q18" s="2"/>
      <c r="R18" s="2"/>
      <c r="S18" s="2"/>
      <c r="T18" s="2"/>
      <c r="U18" s="2"/>
      <c r="V18" s="2"/>
      <c r="W18" s="2"/>
      <c r="X18" s="2"/>
      <c r="Y18" s="2"/>
      <c r="Z18" s="2"/>
      <c r="AA18" s="2"/>
      <c r="AB18" s="2"/>
      <c r="AC18" s="2"/>
      <c r="AD18" s="2"/>
      <c r="AE18" s="2"/>
      <c r="AF18" s="2"/>
      <c r="AG18" s="2"/>
      <c r="AH18" s="2"/>
      <c r="AI18" s="2"/>
      <c r="AJ18" s="2"/>
    </row>
    <row r="19" spans="1:36" ht="53.25" customHeight="1">
      <c r="A19" s="583" t="s">
        <v>649</v>
      </c>
      <c r="B19" s="600" t="s">
        <v>468</v>
      </c>
      <c r="C19" s="600" t="s">
        <v>118</v>
      </c>
      <c r="D19" s="615" t="s">
        <v>7</v>
      </c>
      <c r="E19" s="616"/>
      <c r="F19" s="640" t="s">
        <v>460</v>
      </c>
      <c r="G19" s="3"/>
      <c r="H19" s="3"/>
      <c r="I19" s="3"/>
      <c r="J19" s="3"/>
      <c r="K19" s="3"/>
      <c r="L19" s="3"/>
      <c r="M19" s="3"/>
      <c r="N19" s="3"/>
      <c r="O19" s="2"/>
      <c r="P19" s="2"/>
      <c r="Q19" s="2"/>
      <c r="R19" s="2"/>
      <c r="S19" s="2"/>
      <c r="T19" s="2"/>
      <c r="U19" s="2"/>
      <c r="V19" s="2"/>
      <c r="W19" s="2"/>
      <c r="X19" s="2"/>
      <c r="Y19" s="2"/>
      <c r="Z19" s="2"/>
      <c r="AA19" s="2"/>
      <c r="AB19" s="2"/>
      <c r="AC19" s="2"/>
      <c r="AD19" s="2"/>
      <c r="AE19" s="2"/>
      <c r="AF19" s="2"/>
      <c r="AG19" s="2"/>
      <c r="AH19" s="2"/>
      <c r="AI19" s="2"/>
      <c r="AJ19" s="2"/>
    </row>
    <row r="20" spans="1:36" ht="65.25" customHeight="1">
      <c r="A20" s="584"/>
      <c r="B20" s="591"/>
      <c r="C20" s="591"/>
      <c r="D20" s="621"/>
      <c r="E20" s="622"/>
      <c r="F20" s="64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36" customHeight="1">
      <c r="A21" s="584"/>
      <c r="B21" s="591"/>
      <c r="C21" s="591"/>
      <c r="D21" s="591" t="s">
        <v>117</v>
      </c>
      <c r="E21" s="591"/>
      <c r="F21" s="64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ht="52.5" customHeight="1" thickBot="1">
      <c r="A22" s="585"/>
      <c r="B22" s="592"/>
      <c r="C22" s="592"/>
      <c r="D22" s="186"/>
      <c r="E22" s="186"/>
      <c r="F22" s="64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16.5" thickBot="1">
      <c r="A23" s="257">
        <v>1</v>
      </c>
      <c r="B23" s="258">
        <v>2</v>
      </c>
      <c r="C23" s="258">
        <v>3</v>
      </c>
      <c r="D23" s="259" t="s">
        <v>566</v>
      </c>
      <c r="E23" s="259" t="s">
        <v>567</v>
      </c>
      <c r="F23" s="260" t="s">
        <v>559</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5.75">
      <c r="A24" s="199"/>
      <c r="B24" s="223" t="s">
        <v>500</v>
      </c>
      <c r="C24" s="201" t="s">
        <v>274</v>
      </c>
      <c r="D24" s="284" t="s">
        <v>384</v>
      </c>
      <c r="E24" s="284" t="s">
        <v>384</v>
      </c>
      <c r="F24" s="274"/>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ht="15.75">
      <c r="A25" s="140" t="s">
        <v>501</v>
      </c>
      <c r="B25" s="134" t="s">
        <v>502</v>
      </c>
      <c r="C25" s="136" t="s">
        <v>274</v>
      </c>
      <c r="D25" s="150" t="s">
        <v>384</v>
      </c>
      <c r="E25" s="150" t="s">
        <v>384</v>
      </c>
      <c r="F25" s="246"/>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5.75">
      <c r="A26" s="140" t="s">
        <v>503</v>
      </c>
      <c r="B26" s="134" t="s">
        <v>504</v>
      </c>
      <c r="C26" s="136" t="s">
        <v>274</v>
      </c>
      <c r="D26" s="150" t="s">
        <v>384</v>
      </c>
      <c r="E26" s="150" t="s">
        <v>384</v>
      </c>
      <c r="F26" s="246"/>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ht="31.5">
      <c r="A27" s="140" t="s">
        <v>505</v>
      </c>
      <c r="B27" s="134" t="s">
        <v>506</v>
      </c>
      <c r="C27" s="136" t="s">
        <v>274</v>
      </c>
      <c r="D27" s="150" t="s">
        <v>384</v>
      </c>
      <c r="E27" s="150" t="s">
        <v>384</v>
      </c>
      <c r="F27" s="246"/>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5.75">
      <c r="A28" s="140" t="s">
        <v>507</v>
      </c>
      <c r="B28" s="134" t="s">
        <v>508</v>
      </c>
      <c r="C28" s="136" t="s">
        <v>274</v>
      </c>
      <c r="D28" s="150" t="s">
        <v>384</v>
      </c>
      <c r="E28" s="150" t="s">
        <v>384</v>
      </c>
      <c r="F28" s="246"/>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5.75">
      <c r="A29" s="140" t="s">
        <v>509</v>
      </c>
      <c r="B29" s="135" t="s">
        <v>510</v>
      </c>
      <c r="C29" s="136" t="s">
        <v>274</v>
      </c>
      <c r="D29" s="150" t="s">
        <v>384</v>
      </c>
      <c r="E29" s="150" t="s">
        <v>384</v>
      </c>
      <c r="F29" s="246"/>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5.75">
      <c r="A30" s="140" t="s">
        <v>511</v>
      </c>
      <c r="B30" s="135" t="s">
        <v>512</v>
      </c>
      <c r="C30" s="136" t="s">
        <v>274</v>
      </c>
      <c r="D30" s="150" t="s">
        <v>384</v>
      </c>
      <c r="E30" s="150" t="s">
        <v>384</v>
      </c>
      <c r="F30" s="246"/>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5.75">
      <c r="A31" s="237">
        <v>1</v>
      </c>
      <c r="B31" s="137" t="s">
        <v>273</v>
      </c>
      <c r="C31" s="136" t="s">
        <v>274</v>
      </c>
      <c r="D31" s="150" t="s">
        <v>384</v>
      </c>
      <c r="E31" s="150" t="s">
        <v>384</v>
      </c>
      <c r="F31" s="246"/>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31.5">
      <c r="A32" s="140" t="s">
        <v>301</v>
      </c>
      <c r="B32" s="137" t="s">
        <v>276</v>
      </c>
      <c r="C32" s="136" t="s">
        <v>274</v>
      </c>
      <c r="D32" s="150" t="s">
        <v>384</v>
      </c>
      <c r="E32" s="150" t="s">
        <v>384</v>
      </c>
      <c r="F32" s="246"/>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15.75">
      <c r="A33" s="248" t="str">
        <f>1!A33</f>
        <v>1.1.1</v>
      </c>
      <c r="B33" s="178" t="str">
        <f>1!B33</f>
        <v>Реконструкция ВЛ-10 кВ от ТП -165 до ТП-186 (СИП), п.Иноземцево, L= 0,3 км</v>
      </c>
      <c r="C33" s="127" t="str">
        <f>1!C33</f>
        <v>G_Gelezno_014</v>
      </c>
      <c r="D33" s="104" t="s">
        <v>384</v>
      </c>
      <c r="E33" s="104" t="s">
        <v>384</v>
      </c>
      <c r="F33" s="246"/>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5.75">
      <c r="A34" s="248" t="str">
        <f>1!A34</f>
        <v>1.1.2</v>
      </c>
      <c r="B34" s="178" t="str">
        <f>1!B34</f>
        <v>Реконструкция ВЛ-0,4 кВ в СИП от ТП-30 ул.Октябрьская, г.Железноводск, L=0,5 км</v>
      </c>
      <c r="C34" s="127" t="str">
        <f>1!C34</f>
        <v>G_Gelezno_015</v>
      </c>
      <c r="D34" s="104" t="s">
        <v>384</v>
      </c>
      <c r="E34" s="104" t="s">
        <v>384</v>
      </c>
      <c r="F34" s="246"/>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15.75">
      <c r="A35" s="248" t="str">
        <f>1!A35</f>
        <v>1.1.3</v>
      </c>
      <c r="B35" s="178" t="str">
        <f>1!B35</f>
        <v>Реконструкция ВЛ-0,4 кВ в СИП от ТП-31 ул.Октябрьская, г.Железноводск, L=0,4 км</v>
      </c>
      <c r="C35" s="127" t="str">
        <f>1!C35</f>
        <v>G_Gelezno_016</v>
      </c>
      <c r="D35" s="104" t="s">
        <v>384</v>
      </c>
      <c r="E35" s="104" t="s">
        <v>384</v>
      </c>
      <c r="F35" s="246"/>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ht="15.75">
      <c r="A36" s="248" t="str">
        <f>1!A36</f>
        <v>1.1.4</v>
      </c>
      <c r="B36" s="178" t="str">
        <f>1!B36</f>
        <v>Реконструкция ВЛ-0,4 кВ в СИП по ул.Развальская, г.Железноводск, L=0,25 км</v>
      </c>
      <c r="C36" s="127" t="str">
        <f>1!C36</f>
        <v>G_Gelezno_017</v>
      </c>
      <c r="D36" s="104" t="s">
        <v>384</v>
      </c>
      <c r="E36" s="104" t="s">
        <v>384</v>
      </c>
      <c r="F36" s="246"/>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ht="15.75">
      <c r="A37" s="248" t="str">
        <f>1!A37</f>
        <v>1.1.5</v>
      </c>
      <c r="B37" s="178" t="str">
        <f>1!B37</f>
        <v>Реконструкция ВЛ-0,4 кВ в СИП по ул.Пушкина от ТП-185, п.Иноземцево, L=0,35 км</v>
      </c>
      <c r="C37" s="127" t="str">
        <f>1!C37</f>
        <v>G_Gelezno_018</v>
      </c>
      <c r="D37" s="104" t="s">
        <v>384</v>
      </c>
      <c r="E37" s="104" t="s">
        <v>384</v>
      </c>
      <c r="F37" s="246"/>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15.75" customHeight="1">
      <c r="A38" s="248" t="str">
        <f>1!A38</f>
        <v>1.1.6</v>
      </c>
      <c r="B38" s="178" t="str">
        <f>1!B38</f>
        <v>Реконструкция ВЛ-0,4 кВ ул.Матросова ( инв.№ 0000412 ), г.Железноводск, пос.Бештау, L=0,18 км</v>
      </c>
      <c r="C38" s="127" t="str">
        <f>1!C38</f>
        <v>G_Gelezno_019</v>
      </c>
      <c r="D38" s="104" t="s">
        <v>384</v>
      </c>
      <c r="E38" s="104" t="s">
        <v>384</v>
      </c>
      <c r="F38" s="246"/>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15.75" customHeight="1">
      <c r="A39" s="248" t="str">
        <f>1!A39</f>
        <v>1.1.7</v>
      </c>
      <c r="B39" s="178" t="str">
        <f>1!B39</f>
        <v>Реконструкция ВЛ-0,4 кВ ул.Ленинградская ( инв.№ 0000402 ), г.Железноводск, пос.Бештау, L=0,22 км</v>
      </c>
      <c r="C39" s="127" t="str">
        <f>1!C39</f>
        <v>G_Gelezno_020</v>
      </c>
      <c r="D39" s="104" t="s">
        <v>384</v>
      </c>
      <c r="E39" s="104" t="s">
        <v>384</v>
      </c>
      <c r="F39" s="246"/>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15.75">
      <c r="A40" s="248" t="str">
        <f>1!A40</f>
        <v>1.1.8</v>
      </c>
      <c r="B40" s="178" t="str">
        <f>1!B40</f>
        <v>Реконструкция ВЛ-0,4 кВ ул.Комарова ( инв. № 0000388 ), г.Железноводск, пос.Бештау, L=0,14 км</v>
      </c>
      <c r="C40" s="127" t="str">
        <f>1!C40</f>
        <v>G_Gelezno_021</v>
      </c>
      <c r="D40" s="104" t="s">
        <v>384</v>
      </c>
      <c r="E40" s="104" t="s">
        <v>384</v>
      </c>
      <c r="F40" s="246"/>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18.75" customHeight="1">
      <c r="A41" s="248" t="str">
        <f>1!A41</f>
        <v>1.1.9</v>
      </c>
      <c r="B41" s="178" t="str">
        <f>1!B41</f>
        <v>Реконструкция ВЛ-0,4 кВ ул.Глинки ( инв.№ 0000357 ), г.Железноводск, пос.Бештау, L=0,64 км</v>
      </c>
      <c r="C41" s="127" t="str">
        <f>1!C41</f>
        <v>G_Gelezno_022</v>
      </c>
      <c r="D41" s="104" t="s">
        <v>384</v>
      </c>
      <c r="E41" s="104" t="s">
        <v>384</v>
      </c>
      <c r="F41" s="246"/>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5.75">
      <c r="A42" s="248" t="str">
        <f>1!A42</f>
        <v>1.1.10</v>
      </c>
      <c r="B42" s="178" t="str">
        <f>1!B42</f>
        <v>Реконструкция ВЛ-0,4 кВ ул.Глинки ( инв.№ 0000358 ), г.Железноводск, пос.Бештау, L=0,36 км</v>
      </c>
      <c r="C42" s="127" t="str">
        <f>1!C42</f>
        <v>G_Gelezno_023</v>
      </c>
      <c r="D42" s="104" t="s">
        <v>384</v>
      </c>
      <c r="E42" s="104" t="s">
        <v>384</v>
      </c>
      <c r="F42" s="246"/>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31.5">
      <c r="A43" s="248" t="str">
        <f>1!A43</f>
        <v>1.1.11</v>
      </c>
      <c r="B43" s="178" t="str">
        <f>1!B43</f>
        <v>Реконструкция ВЛ-0,4 кВ в СИП по ул.Бахановича, 118-128,Ф-"Развальская-Кутузова",г.Железноводск, L=0,12 км</v>
      </c>
      <c r="C43" s="127" t="str">
        <f>1!C43</f>
        <v>G_Gelezno_024</v>
      </c>
      <c r="D43" s="104" t="s">
        <v>384</v>
      </c>
      <c r="E43" s="104" t="s">
        <v>384</v>
      </c>
      <c r="F43" s="246"/>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5.75">
      <c r="A44" s="248" t="str">
        <f>1!A44</f>
        <v>1.1.12</v>
      </c>
      <c r="B44" s="178" t="str">
        <f>1!B44</f>
        <v>Реконструкция ВЛ-0,4 кВ в СИП от ТП-172 по ул Мира, п.Иноземцево, L=0,5 км</v>
      </c>
      <c r="C44" s="127" t="str">
        <f>1!C44</f>
        <v>G_Gelezno_025</v>
      </c>
      <c r="D44" s="104" t="s">
        <v>384</v>
      </c>
      <c r="E44" s="104" t="s">
        <v>384</v>
      </c>
      <c r="F44" s="246"/>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15.75">
      <c r="A45" s="248" t="str">
        <f>1!A45</f>
        <v>1.1.13</v>
      </c>
      <c r="B45" s="178" t="str">
        <f>1!B45</f>
        <v>Реконструкция ВЛ-0,4 кВ в СИП от ТП-176 по ул Мира, п.Иноземцево, L=0,8 км</v>
      </c>
      <c r="C45" s="127" t="str">
        <f>1!C45</f>
        <v>G_Gelezno_026</v>
      </c>
      <c r="D45" s="104" t="s">
        <v>384</v>
      </c>
      <c r="E45" s="104" t="s">
        <v>384</v>
      </c>
      <c r="F45" s="246"/>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15.75">
      <c r="A46" s="248" t="str">
        <f>1!A46</f>
        <v>1.1.14</v>
      </c>
      <c r="B46" s="178" t="str">
        <f>1!B46</f>
        <v>Реконструкция ВЛ-0,4 кВ в СИП по ул.Шоссейная, п.Иноземцево, L=0,5 км</v>
      </c>
      <c r="C46" s="127" t="str">
        <f>1!C46</f>
        <v>G_Gelezno_027</v>
      </c>
      <c r="D46" s="104" t="s">
        <v>384</v>
      </c>
      <c r="E46" s="104" t="s">
        <v>384</v>
      </c>
      <c r="F46" s="246"/>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15.75">
      <c r="A47" s="248" t="str">
        <f>1!A47</f>
        <v>1.1.15</v>
      </c>
      <c r="B47" s="178" t="str">
        <f>1!B47</f>
        <v>Реконструкция ВЛ-0,4 кВ в СИП от ТП-186 по ул Бештаугорская (верх), г.Железноводск, L=0,73км</v>
      </c>
      <c r="C47" s="127" t="str">
        <f>1!C47</f>
        <v>G_Gelezno_028</v>
      </c>
      <c r="D47" s="104" t="s">
        <v>384</v>
      </c>
      <c r="E47" s="104" t="s">
        <v>384</v>
      </c>
      <c r="F47" s="246"/>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ht="15.75">
      <c r="A48" s="248" t="str">
        <f>1!A48</f>
        <v>1.1.16</v>
      </c>
      <c r="B48" s="178" t="str">
        <f>1!B48</f>
        <v>Реконструкция ВЛ-0,4 кВ в СИП от ТП-186 по ул Бештаугорская (низ), г.Железноводск, L=0,77 км</v>
      </c>
      <c r="C48" s="127" t="str">
        <f>1!C48</f>
        <v>G_Gelezno_029</v>
      </c>
      <c r="D48" s="104" t="s">
        <v>384</v>
      </c>
      <c r="E48" s="104" t="s">
        <v>384</v>
      </c>
      <c r="F48" s="246"/>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15.75">
      <c r="A49" s="248" t="str">
        <f>1!A49</f>
        <v>1.1.17</v>
      </c>
      <c r="B49" s="178" t="str">
        <f>1!B49</f>
        <v>Реконструкция ВЛ-0,4 кВ в СИП от ТП-193 по ул Колхозная, п.Иноземцево, L=0,8 км</v>
      </c>
      <c r="C49" s="127" t="str">
        <f>1!C49</f>
        <v>G_Gelezno_030</v>
      </c>
      <c r="D49" s="104" t="s">
        <v>384</v>
      </c>
      <c r="E49" s="104" t="s">
        <v>384</v>
      </c>
      <c r="F49" s="246"/>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5.75">
      <c r="A50" s="248" t="str">
        <f>1!A50</f>
        <v>1.1.18</v>
      </c>
      <c r="B50" s="178" t="str">
        <f>1!B50</f>
        <v>Реконструкция ВЛ-0,4 кВ в СИП от ТП-184 по ул Колхозная-Гагарина, п.Иноземцево, L=0,4 км</v>
      </c>
      <c r="C50" s="127" t="str">
        <f>1!C50</f>
        <v>G_Gelezno_031</v>
      </c>
      <c r="D50" s="104" t="s">
        <v>384</v>
      </c>
      <c r="E50" s="104" t="s">
        <v>384</v>
      </c>
      <c r="F50" s="246"/>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15.75">
      <c r="A51" s="248" t="str">
        <f>1!A51</f>
        <v>1.1.19</v>
      </c>
      <c r="B51" s="178" t="str">
        <f>1!B51</f>
        <v>Реконструкция ВЛ-0,4 кВ в СИП по ул Колхозная (низ), п.Иноземцево, L=1,07 км</v>
      </c>
      <c r="C51" s="127" t="str">
        <f>1!C51</f>
        <v>G_Gelezno_032</v>
      </c>
      <c r="D51" s="104" t="s">
        <v>384</v>
      </c>
      <c r="E51" s="104" t="s">
        <v>384</v>
      </c>
      <c r="F51" s="246"/>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ht="15.75">
      <c r="A52" s="248" t="str">
        <f>1!A52</f>
        <v>1.1.20</v>
      </c>
      <c r="B52" s="178" t="str">
        <f>1!B52</f>
        <v>Реконструкция ВЛ-0,4 кВ в СИП по ул Колхозная (Ф-"Детский сад"), п.Иноземцево, L=0,2 км</v>
      </c>
      <c r="C52" s="127" t="str">
        <f>1!C52</f>
        <v>G_Gelezno_033</v>
      </c>
      <c r="D52" s="104" t="s">
        <v>384</v>
      </c>
      <c r="E52" s="104" t="s">
        <v>384</v>
      </c>
      <c r="F52" s="246"/>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ht="31.5">
      <c r="A53" s="248" t="str">
        <f>1!A53</f>
        <v>1.1.21</v>
      </c>
      <c r="B53" s="178" t="str">
        <f>1!B53</f>
        <v>Реконструкция ВЛ-0,4 кВ в СИП по ул Первомайская (Гагарина+Старошоссейная), п.Иноземцево, L=1,87 км</v>
      </c>
      <c r="C53" s="127" t="str">
        <f>1!C53</f>
        <v>G_Gelezno_034</v>
      </c>
      <c r="D53" s="104" t="s">
        <v>384</v>
      </c>
      <c r="E53" s="104" t="s">
        <v>384</v>
      </c>
      <c r="F53" s="246"/>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15.75">
      <c r="A54" s="248" t="str">
        <f>1!A54</f>
        <v>1.1.22</v>
      </c>
      <c r="B54" s="178" t="str">
        <f>1!B54</f>
        <v>Реконструкция ВЛ-0,4 кВ в СИП по ул Колхозная до ДК "Машук", п.Иноземцево, L=0,4 км</v>
      </c>
      <c r="C54" s="127" t="str">
        <f>1!C54</f>
        <v>G_Gelezno_035</v>
      </c>
      <c r="D54" s="104" t="s">
        <v>384</v>
      </c>
      <c r="E54" s="104" t="s">
        <v>384</v>
      </c>
      <c r="F54" s="246"/>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15.75">
      <c r="A55" s="248" t="str">
        <f>1!A55</f>
        <v>1.1.23</v>
      </c>
      <c r="B55" s="178" t="str">
        <f>1!B55</f>
        <v>Реконструкция ВЛ-0,4 кВ в СИП по ул.Дачная, п.Иноземцево, L=0,3 км</v>
      </c>
      <c r="C55" s="127" t="str">
        <f>1!C55</f>
        <v>G_Gelezno_036</v>
      </c>
      <c r="D55" s="104" t="s">
        <v>384</v>
      </c>
      <c r="E55" s="104" t="s">
        <v>384</v>
      </c>
      <c r="F55" s="246"/>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ht="15.75">
      <c r="A56" s="248" t="str">
        <f>1!A56</f>
        <v>1.1.24</v>
      </c>
      <c r="B56" s="178" t="str">
        <f>1!B56</f>
        <v>Реконструкция ВЛ-0,4 кВ в СИП по ул.Садовая, п.Иноземцево, L=0,3 км</v>
      </c>
      <c r="C56" s="127" t="str">
        <f>1!C56</f>
        <v>G_Gelezno_037</v>
      </c>
      <c r="D56" s="104" t="s">
        <v>384</v>
      </c>
      <c r="E56" s="104" t="s">
        <v>384</v>
      </c>
      <c r="F56" s="246"/>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ht="15.75">
      <c r="A57" s="248" t="str">
        <f>1!A57</f>
        <v>1.1.25</v>
      </c>
      <c r="B57" s="438" t="str">
        <f>1!B57</f>
        <v>Реконструкция сетевого комплекса ВЛ</v>
      </c>
      <c r="C57" s="439" t="str">
        <f>1!C57</f>
        <v>G_Gelezno_038</v>
      </c>
      <c r="D57" s="104" t="s">
        <v>384</v>
      </c>
      <c r="E57" s="104" t="s">
        <v>384</v>
      </c>
      <c r="F57" s="246"/>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9" customHeight="1">
      <c r="A58" s="248"/>
      <c r="B58" s="127"/>
      <c r="C58" s="127"/>
      <c r="D58" s="104"/>
      <c r="E58" s="104"/>
      <c r="F58" s="246"/>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s="146" customFormat="1" ht="15.75">
      <c r="A59" s="249" t="str">
        <f>1!A59</f>
        <v>1.2</v>
      </c>
      <c r="B59" s="148" t="str">
        <f>1!B59</f>
        <v>Реконструкция трансформаторных и иных подстанций, всего, в том числе:</v>
      </c>
      <c r="C59" s="147" t="str">
        <f>1!C59</f>
        <v>Г</v>
      </c>
      <c r="D59" s="150"/>
      <c r="E59" s="150"/>
      <c r="F59" s="250"/>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6" ht="15.75">
      <c r="A60" s="248" t="str">
        <f>1!A60</f>
        <v>1.2.1</v>
      </c>
      <c r="B60" s="127" t="str">
        <f>1!B60</f>
        <v>Реконструкция РП-3  ( замена ячеек )</v>
      </c>
      <c r="C60" s="127" t="str">
        <f>1!C60</f>
        <v>G_Gelezno_039</v>
      </c>
      <c r="D60" s="104" t="s">
        <v>384</v>
      </c>
      <c r="E60" s="104" t="s">
        <v>384</v>
      </c>
      <c r="F60" s="246"/>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5.75">
      <c r="A61" s="248" t="str">
        <f>1!A61</f>
        <v>1.2.2</v>
      </c>
      <c r="B61" s="439" t="str">
        <f>1!B61</f>
        <v>Реконструкция сетевого комплекса ТП и КЛ</v>
      </c>
      <c r="C61" s="439" t="str">
        <f>1!C61</f>
        <v>G_Gelezno_040</v>
      </c>
      <c r="D61" s="104" t="s">
        <v>384</v>
      </c>
      <c r="E61" s="104" t="s">
        <v>384</v>
      </c>
      <c r="F61" s="246"/>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8.25" customHeight="1">
      <c r="A62" s="248"/>
      <c r="B62" s="127"/>
      <c r="C62" s="127"/>
      <c r="D62" s="104"/>
      <c r="E62" s="104"/>
      <c r="F62" s="246"/>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s="146" customFormat="1" ht="15.75">
      <c r="A63" s="249" t="str">
        <f>1!A63</f>
        <v>1.3</v>
      </c>
      <c r="B63" s="148" t="str">
        <f>1!B63</f>
        <v>Прочие инвестиционные проекты, всего, в том числе:</v>
      </c>
      <c r="C63" s="147" t="str">
        <f>1!C63</f>
        <v>Г</v>
      </c>
      <c r="D63" s="150"/>
      <c r="E63" s="150"/>
      <c r="F63" s="250"/>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ht="15.75">
      <c r="A64" s="248" t="str">
        <f>1!A64</f>
        <v>1.3.1</v>
      </c>
      <c r="B64" s="439" t="str">
        <f>1!B64</f>
        <v>Модернизация системы АИИСКУЭ</v>
      </c>
      <c r="C64" s="439" t="str">
        <f>1!C64</f>
        <v>G_Gelezno_041</v>
      </c>
      <c r="D64" s="104" t="s">
        <v>384</v>
      </c>
      <c r="E64" s="104" t="s">
        <v>384</v>
      </c>
      <c r="F64" s="246"/>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5.75">
      <c r="A65" s="248" t="str">
        <f>1!A65</f>
        <v>1.3.2</v>
      </c>
      <c r="B65" s="439" t="str">
        <f>1!B65</f>
        <v>Строительство системы телемеханики</v>
      </c>
      <c r="C65" s="439" t="str">
        <f>1!C65</f>
        <v>G_Gelezno_042</v>
      </c>
      <c r="D65" s="104" t="s">
        <v>384</v>
      </c>
      <c r="E65" s="104" t="s">
        <v>384</v>
      </c>
      <c r="F65" s="246"/>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15.75">
      <c r="A66" s="248" t="str">
        <f>1!A66</f>
        <v>1.3.3</v>
      </c>
      <c r="B66" s="127" t="str">
        <f>1!B66</f>
        <v>Оборудование, не требующее монтажа</v>
      </c>
      <c r="C66" s="127" t="str">
        <f>1!C66</f>
        <v>G_Gelezno_043</v>
      </c>
      <c r="D66" s="104" t="s">
        <v>384</v>
      </c>
      <c r="E66" s="104" t="s">
        <v>384</v>
      </c>
      <c r="F66" s="246"/>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6.75" customHeight="1">
      <c r="A67" s="248"/>
      <c r="B67" s="127"/>
      <c r="C67" s="127"/>
      <c r="D67" s="104"/>
      <c r="E67" s="104"/>
      <c r="F67" s="246"/>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s="146" customFormat="1" ht="15.75">
      <c r="A68" s="249" t="str">
        <f>1!A68</f>
        <v>1.4</v>
      </c>
      <c r="B68" s="148" t="str">
        <f>1!B68</f>
        <v>Прочее новое строительство объектов электросетевого хозяйства, всего, в том числе:</v>
      </c>
      <c r="C68" s="147" t="str">
        <f>1!C68</f>
        <v>Г</v>
      </c>
      <c r="D68" s="150"/>
      <c r="E68" s="150"/>
      <c r="F68" s="250"/>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ht="7.5" customHeight="1" thickBot="1">
      <c r="A69" s="251"/>
      <c r="B69" s="265"/>
      <c r="C69" s="252"/>
      <c r="D69" s="282"/>
      <c r="E69" s="282"/>
      <c r="F69" s="283"/>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15.75">
      <c r="A70" s="243"/>
      <c r="B70" s="263"/>
      <c r="C70" s="244"/>
      <c r="D70" s="243"/>
      <c r="E70" s="243"/>
      <c r="F70" s="243"/>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5.75">
      <c r="A71" s="243"/>
      <c r="B71" s="263"/>
      <c r="C71" s="244"/>
      <c r="D71" s="243"/>
      <c r="E71" s="243"/>
      <c r="F71" s="243"/>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15.75">
      <c r="A72" s="243"/>
      <c r="B72" s="263"/>
      <c r="C72" s="244"/>
      <c r="D72" s="243"/>
      <c r="E72" s="243"/>
      <c r="F72" s="243"/>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15.75">
      <c r="A73" s="243"/>
      <c r="B73" s="263"/>
      <c r="C73" s="244"/>
      <c r="D73" s="243"/>
      <c r="E73" s="243"/>
      <c r="F73" s="243"/>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15.75">
      <c r="A74" s="243"/>
      <c r="B74" s="263"/>
      <c r="C74" s="244"/>
      <c r="D74" s="243"/>
      <c r="E74" s="243"/>
      <c r="F74" s="243"/>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5.75">
      <c r="A75" s="243"/>
      <c r="B75" s="581" t="s">
        <v>633</v>
      </c>
      <c r="C75" s="581"/>
      <c r="D75" s="581"/>
      <c r="E75" s="581"/>
      <c r="F75" s="581"/>
      <c r="G75" s="581"/>
      <c r="H75" s="581"/>
      <c r="I75" s="581"/>
      <c r="J75" s="581"/>
      <c r="K75" s="581"/>
      <c r="L75" s="581"/>
      <c r="M75" s="581"/>
      <c r="N75" s="581"/>
      <c r="O75" s="581"/>
      <c r="P75" s="581"/>
      <c r="Q75" s="581"/>
      <c r="R75" s="581"/>
      <c r="S75" s="581"/>
      <c r="T75" s="581"/>
      <c r="U75" s="581"/>
      <c r="V75" s="581"/>
      <c r="W75" s="2"/>
      <c r="X75" s="2"/>
      <c r="Y75" s="2"/>
      <c r="Z75" s="2"/>
      <c r="AA75" s="2"/>
      <c r="AB75" s="2"/>
      <c r="AC75" s="2"/>
      <c r="AD75" s="2"/>
      <c r="AE75" s="2"/>
      <c r="AF75" s="2"/>
      <c r="AG75" s="2"/>
      <c r="AH75" s="2"/>
      <c r="AI75" s="2"/>
      <c r="AJ75" s="2"/>
    </row>
    <row r="93" ht="13.5" customHeight="1"/>
  </sheetData>
  <sheetProtection/>
  <mergeCells count="12">
    <mergeCell ref="D19:E20"/>
    <mergeCell ref="D21:E21"/>
    <mergeCell ref="A13:F13"/>
    <mergeCell ref="A14:F14"/>
    <mergeCell ref="A15:F15"/>
    <mergeCell ref="A18:E18"/>
    <mergeCell ref="A17:F17"/>
    <mergeCell ref="B75:V75"/>
    <mergeCell ref="A19:A22"/>
    <mergeCell ref="B19:B22"/>
    <mergeCell ref="C19:C22"/>
    <mergeCell ref="F19:F22"/>
  </mergeCells>
  <printOptions/>
  <pageMargins left="0.5905511811023623" right="0.1968503937007874" top="0.5905511811023623" bottom="0.1968503937007874" header="0.11811023622047245" footer="0.11811023622047245"/>
  <pageSetup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Андрей</cp:lastModifiedBy>
  <cp:lastPrinted>2018-04-19T08:08:14Z</cp:lastPrinted>
  <dcterms:created xsi:type="dcterms:W3CDTF">2009-07-27T10:10:26Z</dcterms:created>
  <dcterms:modified xsi:type="dcterms:W3CDTF">2018-04-19T08:27:17Z</dcterms:modified>
  <cp:category/>
  <cp:version/>
  <cp:contentType/>
  <cp:contentStatus/>
</cp:coreProperties>
</file>